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95" activeTab="0"/>
  </bookViews>
  <sheets>
    <sheet name="DELIBERA CIPE 112-2017" sheetId="1" r:id="rId1"/>
  </sheets>
  <definedNames>
    <definedName name="_xlnm._FilterDatabase" localSheetId="0" hidden="1">'DELIBERA CIPE 112-2017'!$B$2:$AI$74</definedName>
    <definedName name="_xlnm.Print_Area" localSheetId="0">'DELIBERA CIPE 112-2017'!$B$1:$AI$77</definedName>
  </definedNames>
  <calcPr fullCalcOnLoad="1"/>
</workbook>
</file>

<file path=xl/comments1.xml><?xml version="1.0" encoding="utf-8"?>
<comments xmlns="http://schemas.openxmlformats.org/spreadsheetml/2006/main">
  <authors>
    <author>Ivana Sbarassa</author>
    <author>Utente</author>
    <author>Arturo Stringini</author>
  </authors>
  <commentList>
    <comment ref="R3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LAVORI DI COMPLETAMENTO (SOMMA UREGENZA</t>
        </r>
      </text>
    </comment>
    <comment ref="AD66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SPER SRL - INDAGINI STRUTTURALI -  INCARICO DEL 09/03/2019 PROT. N. 897 </t>
        </r>
        <r>
          <rPr>
            <sz val="10"/>
            <rFont val="Tahoma"/>
            <family val="2"/>
          </rPr>
          <t xml:space="preserve">
fatt. n. 3 del 26/03/2020 € 3.296,34  I ACCONTO
fatt. n. 6 del 18/06/2020 € 13.185,37 - SALDO </t>
        </r>
      </text>
    </comment>
    <comment ref="T2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PORTO MARIO 02/10/2018
PANMCALDI CARLA 10/02/2021</t>
        </r>
      </text>
    </comment>
    <comment ref="T2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marchetti  nota PROT. N. 4099 del 29/04/2016 
ciciotti nota prot. 67 del 08/01/2019</t>
        </r>
      </text>
    </comment>
    <comment ref="AD2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OMEGA SRL - INCARICO DEL 10/01/2020 PROT. N. 82 
</t>
        </r>
        <r>
          <rPr>
            <sz val="10"/>
            <rFont val="Tahoma"/>
            <family val="2"/>
          </rPr>
          <t xml:space="preserve">fatt. n. 38 del 09/07/2020 € 10.370,00
</t>
        </r>
        <r>
          <rPr>
            <b/>
            <sz val="10"/>
            <rFont val="Tahoma"/>
            <family val="2"/>
          </rPr>
          <t xml:space="preserve">AGNELLI ADELE - INCARICO DEL 12/07/2019 PROT. N. 3045 </t>
        </r>
        <r>
          <rPr>
            <sz val="10"/>
            <rFont val="Tahoma"/>
            <family val="2"/>
          </rPr>
          <t xml:space="preserve">
fatt. n. 10 del 05/03/2021 € 2.605,44 - SALDO</t>
        </r>
      </text>
    </comment>
    <comment ref="T3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prot. 3307</t>
        </r>
      </text>
    </comment>
    <comment ref="AD3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CAPPELLUCCI ARIANA - INCARICO DEL 18/04/2019 PROT. N. 1686 
</t>
        </r>
        <r>
          <rPr>
            <sz val="10"/>
            <rFont val="Tahoma"/>
            <family val="2"/>
          </rPr>
          <t xml:space="preserve">fatt. n. 2 del 30/06/2020 € 2.346,00 - saldo </t>
        </r>
      </text>
    </comment>
    <comment ref="T4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prot- 3308</t>
        </r>
      </text>
    </comment>
    <comment ref="T57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PROT. N. 3310</t>
        </r>
      </text>
    </comment>
    <comment ref="AD5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ROSONI ROMANO - INCARICO DEL 10/05/2019 PROT. N. 1965 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2 del 24/06/2019 € 2.806,15  SALDO 
</t>
        </r>
        <r>
          <rPr>
            <b/>
            <sz val="10"/>
            <rFont val="Tahoma"/>
            <family val="2"/>
          </rPr>
          <t xml:space="preserve">
EDILTEST SRL - INCARICO DEL 28/01/2020 - PROT. N. 311 </t>
        </r>
        <r>
          <rPr>
            <sz val="10"/>
            <rFont val="Tahoma"/>
            <family val="2"/>
          </rPr>
          <t xml:space="preserve">
fatt. n. 38 del 09/07/2020 € 2.019,34  - SALDO </t>
        </r>
        <r>
          <rPr>
            <sz val="9"/>
            <rFont val="Tahoma"/>
            <family val="2"/>
          </rPr>
          <t xml:space="preserve">
</t>
        </r>
      </text>
    </comment>
    <comment ref="T43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19/12/2018 LIBERATORE 
27/02/2020 LA MORTICELLA </t>
        </r>
      </text>
    </comment>
    <comment ref="AD45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ICIET ENGINEERING SRL - CONTRATTO REP 470 DEL 28/06/2019
</t>
        </r>
        <r>
          <rPr>
            <sz val="10"/>
            <rFont val="Tahoma"/>
            <family val="2"/>
          </rPr>
          <t xml:space="preserve">fatt. n. 9 del 26/07/2019 € 30.631,05 Anticipazione del 20% su importo contrattuale
fatt. n. 10 del 31/07/2019 € 61.380,79 I SAL 
fatt. n. 14 del 25/06/2020 € 59.810,51 II SAL 
</t>
        </r>
        <r>
          <rPr>
            <b/>
            <sz val="10"/>
            <rFont val="Tahoma"/>
            <family val="2"/>
          </rPr>
          <t xml:space="preserve">NAPOLITANO ANDREA PASQUALE - DISCIPLINARE DI INCARICO DEL 28/06/2019 PROT. N. 1428
</t>
        </r>
        <r>
          <rPr>
            <sz val="10"/>
            <rFont val="Tahoma"/>
            <family val="2"/>
          </rPr>
          <t xml:space="preserve">fatt. n. 14 del 22/06/2020 € 11.641,70 SALDO </t>
        </r>
      </text>
    </comment>
    <comment ref="W45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ditta iciet contratto rep 47 del 28/06/2019</t>
        </r>
      </text>
    </comment>
    <comment ref="AD3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GI.DO.GI. SRL DETERMINA DI AFFIDAMENTO LAVORI N. 33 DEL 25/02/2019</t>
        </r>
        <r>
          <rPr>
            <sz val="10"/>
            <rFont val="Tahoma"/>
            <family val="2"/>
          </rPr>
          <t xml:space="preserve">
fatt. n. 31 del 24/05/2019 € 30.095,78 - i  E UNICO sall finale 
</t>
        </r>
        <r>
          <rPr>
            <b/>
            <sz val="10"/>
            <rFont val="Tahoma"/>
            <family val="2"/>
          </rPr>
          <t xml:space="preserve">INCENTIVO ALL APROGETTAZIONE </t>
        </r>
        <r>
          <rPr>
            <sz val="10"/>
            <rFont val="Tahoma"/>
            <family val="2"/>
          </rPr>
          <t xml:space="preserve"> € 412,89
</t>
        </r>
        <r>
          <rPr>
            <b/>
            <sz val="10"/>
            <rFont val="Tahoma"/>
            <family val="2"/>
          </rPr>
          <t xml:space="preserve">LIBERATORE SERGIO PASQUALE - RIMB. SPESE DI MISSIONE </t>
        </r>
        <r>
          <rPr>
            <sz val="10"/>
            <rFont val="Tahoma"/>
            <family val="2"/>
          </rPr>
          <t xml:space="preserve">
tabella del 05/11/2019 e 261,02
</t>
        </r>
        <r>
          <rPr>
            <b/>
            <sz val="10"/>
            <rFont val="Tahoma"/>
            <family val="2"/>
          </rPr>
          <t xml:space="preserve">LA MORTICELLA M. GIUSEPPE - RIMB. SPESE DI MISSIONE </t>
        </r>
        <r>
          <rPr>
            <sz val="10"/>
            <rFont val="Tahoma"/>
            <family val="2"/>
          </rPr>
          <t xml:space="preserve">
tabella del 03/12/2019 e 133,96
</t>
        </r>
        <r>
          <rPr>
            <b/>
            <sz val="10"/>
            <rFont val="Tahoma"/>
            <family val="2"/>
          </rPr>
          <t>GALLI FABIO - INCARICO DEL 30/03/2020 PROT. N. 1132</t>
        </r>
        <r>
          <rPr>
            <sz val="10"/>
            <rFont val="Tahoma"/>
            <family val="2"/>
          </rPr>
          <t xml:space="preserve">
fatt. n. 2 del 09/09/2020 € 871,08 SALDO </t>
        </r>
      </text>
    </comment>
    <comment ref="AD25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GEOLAPA STP  INCARICO DEL 24/07/2020 PROT. 2336
</t>
        </r>
        <r>
          <rPr>
            <sz val="9"/>
            <rFont val="Tahoma"/>
            <family val="2"/>
          </rPr>
          <t xml:space="preserve">fatt. n. 5 del 09/11/2020 € 14.310,60 </t>
        </r>
        <r>
          <rPr>
            <b/>
            <sz val="9"/>
            <rFont val="Tahoma"/>
            <family val="2"/>
          </rPr>
          <t xml:space="preserve"> SALDO</t>
        </r>
      </text>
    </comment>
    <comment ref="T69" authorId="0">
      <text>
        <r>
          <rPr>
            <sz val="11"/>
            <rFont val="Tahoma"/>
            <family val="2"/>
          </rPr>
          <t>MARIO PORTO   incarico PROT. N. 3302
CICOTTI AUGUSTO incarico prot. 3136</t>
        </r>
      </text>
    </comment>
    <comment ref="AD69" authorId="0">
      <text>
        <r>
          <rPr>
            <b/>
            <sz val="8"/>
            <rFont val="Tahoma"/>
            <family val="2"/>
          </rPr>
          <t xml:space="preserve">Ivana Sbarassa:
</t>
        </r>
        <r>
          <rPr>
            <b/>
            <sz val="10"/>
            <rFont val="Tahoma"/>
            <family val="2"/>
          </rPr>
          <t xml:space="preserve">DI NINNI ANGELO - DETERMINA DI INCARICO N. 57 - ACCETAZ. INCARICO ACQUISITA AL PROT. N. 2152 DEL 23/05/2019 </t>
        </r>
        <r>
          <rPr>
            <sz val="10"/>
            <rFont val="Tahoma"/>
            <family val="2"/>
          </rPr>
          <t xml:space="preserve">
fatt. n. 12 del 10/07/2020 € 3.111,00  SALDO
</t>
        </r>
        <r>
          <rPr>
            <b/>
            <sz val="10"/>
            <rFont val="Tahoma"/>
            <family val="2"/>
          </rPr>
          <t>VESCOVO PAOLO - INCARICO DEL 03/02/2020 PROT. N. 409</t>
        </r>
        <r>
          <rPr>
            <sz val="10"/>
            <rFont val="Tahoma"/>
            <family val="2"/>
          </rPr>
          <t xml:space="preserve">
fatt. n. 1 del 10/07/2020 € 4.234,80 SALDO 
</t>
        </r>
        <r>
          <rPr>
            <b/>
            <sz val="10"/>
            <rFont val="Tahoma"/>
            <family val="2"/>
          </rPr>
          <t xml:space="preserve">
VESCOVO PAOLO - INCARICO DEL 25/03/2020 PROT. N. 1095</t>
        </r>
        <r>
          <rPr>
            <sz val="10"/>
            <rFont val="Tahoma"/>
            <family val="2"/>
          </rPr>
          <t xml:space="preserve">
fatt. n. 2 del 10/07/2020 € 797,60  SALDO 
</t>
        </r>
        <r>
          <rPr>
            <b/>
            <sz val="10"/>
            <rFont val="Tahoma"/>
            <family val="2"/>
          </rPr>
          <t>MICANTONIO AMBRA -DETERMINA AFFIDAMENTO DEL 10/05/2019 REP 56</t>
        </r>
        <r>
          <rPr>
            <sz val="10"/>
            <rFont val="Tahoma"/>
            <family val="2"/>
          </rPr>
          <t xml:space="preserve">
fatt. n. 19 deò 30/11/2020 € 7.147,48 I ACCONTO DELL'80%
</t>
        </r>
        <r>
          <rPr>
            <b/>
            <sz val="10"/>
            <rFont val="Tahoma"/>
            <family val="2"/>
          </rPr>
          <t xml:space="preserve"> MICANTONIO AMBRA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>INCARICO AGGIUNTIVO DEL 20/11/2020 PROT. N. 3680</t>
        </r>
        <r>
          <rPr>
            <sz val="10"/>
            <rFont val="Tahoma"/>
            <family val="2"/>
          </rPr>
          <t xml:space="preserve">
fatt. n. 19 del 30/11/2020 € 2.121,60    SALDO 
</t>
        </r>
        <r>
          <rPr>
            <b/>
            <sz val="10"/>
            <rFont val="Tahoma"/>
            <family val="2"/>
          </rPr>
          <t xml:space="preserve">ASSOCIAZIONE ITALIANA DI ARCHEOMETRIA - INCARICO DEL 09/11/2020 TRASMESSO CON NOTA DEL 10/11/2020 PROT. 3539
</t>
        </r>
        <r>
          <rPr>
            <sz val="10"/>
            <rFont val="Tahoma"/>
            <family val="2"/>
          </rPr>
          <t>fatt. n. 1 del 01/10/2021 € 24.400,00 - SALDO</t>
        </r>
      </text>
    </comment>
    <comment ref="AD26" authorId="0">
      <text>
        <r>
          <rPr>
            <sz val="8"/>
            <rFont val="Tahoma"/>
            <family val="2"/>
          </rPr>
          <t>Ivana Sbarassa:</t>
        </r>
        <r>
          <rPr>
            <b/>
            <sz val="8"/>
            <rFont val="Arial"/>
            <family val="2"/>
          </rPr>
          <t xml:space="preserve">
RUSSO ROBERTA - INCARICO DEL 21/03/2020 PROT. N. 1182 </t>
        </r>
        <r>
          <rPr>
            <sz val="8"/>
            <rFont val="Tahoma"/>
            <family val="2"/>
          </rPr>
          <t xml:space="preserve">
fatt. n. 6 del 14/12/2020 € 2884,98 SALDO </t>
        </r>
      </text>
    </comment>
    <comment ref="H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CUP F18I13000120001 € 6.000.000,00 ( € 3.000.000,00 cipe 135 € 3.000.000,00  cipe 112)
CUP F13G17000620001 € 3.000.000,00
</t>
        </r>
        <r>
          <rPr>
            <b/>
            <sz val="11"/>
            <rFont val="Tahoma"/>
            <family val="2"/>
          </rPr>
          <t>EMESSI QUINDI 2 CUP per un totale di €.9.000.000,00</t>
        </r>
      </text>
    </comment>
    <comment ref="AD1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IURINO ANNA RITA - INCARICO DEL 17/11/2020 PROT. N. 3650 
</t>
        </r>
        <r>
          <rPr>
            <sz val="10"/>
            <rFont val="Tahoma"/>
            <family val="2"/>
          </rPr>
          <t>fatt. n. 1 del 11/03/2021 € 3.823,01 - I ACCONTO</t>
        </r>
      </text>
    </comment>
    <comment ref="T1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PIOVANELLO VALERIO 
PRTO. N. 3757 DEL 01/11/2018</t>
        </r>
      </text>
    </comment>
    <comment ref="T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18/02/2014 D'Innocenzo
24/11/2017 Mascilli Migliorini </t>
        </r>
      </text>
    </comment>
    <comment ref="AA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vedi verbale sospensione del 27/12/2016</t>
        </r>
      </text>
    </comment>
    <comment ref="AD43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Calibri"/>
            <family val="2"/>
          </rPr>
          <t xml:space="preserve">LIBERATORE SERGIO RIMB. SPESE DI MISSIONE
</t>
        </r>
        <r>
          <rPr>
            <sz val="10"/>
            <rFont val="Calibri"/>
            <family val="2"/>
          </rPr>
          <t>tabella del 03/12/2019 € 78,30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Calibri"/>
            <family val="2"/>
          </rPr>
          <t xml:space="preserve">D'ERCOLE PIERO - INCARICO DEL 03/01/2020 PROT- N. 11
</t>
        </r>
        <r>
          <rPr>
            <sz val="10"/>
            <rFont val="Calibri"/>
            <family val="2"/>
          </rPr>
          <t xml:space="preserve">fatt. n. 5 del 09/07/2020 € 7.581,81 SALDO 
</t>
        </r>
        <r>
          <rPr>
            <b/>
            <sz val="10"/>
            <rFont val="Calibri"/>
            <family val="2"/>
          </rPr>
          <t xml:space="preserve">LIBERATORE SERGIO - RIMB. SPESE DI MISSIONE </t>
        </r>
        <r>
          <rPr>
            <sz val="10"/>
            <rFont val="Calibri"/>
            <family val="2"/>
          </rPr>
          <t xml:space="preserve">
TABELLA DEL 23/03/2020 € 120,31
</t>
        </r>
        <r>
          <rPr>
            <b/>
            <sz val="10"/>
            <rFont val="Calibri"/>
            <family val="2"/>
          </rPr>
          <t xml:space="preserve">AURELI SOIL SRL  - INCARICO DEL 24/08/2021 PROT. N. 2582 - </t>
        </r>
        <r>
          <rPr>
            <sz val="10"/>
            <rFont val="Calibri"/>
            <family val="2"/>
          </rPr>
          <t xml:space="preserve">
fatt. n. 54 del 01/04/2021 € 11.448,26  SALDO 
</t>
        </r>
        <r>
          <rPr>
            <b/>
            <sz val="10"/>
            <rFont val="Calibri"/>
            <family val="2"/>
          </rPr>
          <t xml:space="preserve">
 GEOL. D'ERCOLE PIETRO - INCARICO DEL 23/06/2021 PROT. 2554 -
</t>
        </r>
        <r>
          <rPr>
            <sz val="10"/>
            <rFont val="Calibri"/>
            <family val="2"/>
          </rPr>
          <t xml:space="preserve">fatt. n. 1 del 08/09/2021 € 2.592,37 SALDO (relazione geologica)
</t>
        </r>
      </text>
    </comment>
    <comment ref="AD2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PERINETTI SALVATORE - INCARICO DEL 05/02/2019 PROT. N. 414</t>
        </r>
        <r>
          <rPr>
            <sz val="8"/>
            <rFont val="Tahoma"/>
            <family val="2"/>
          </rPr>
          <t xml:space="preserve">
fatt. 8 del 26/04/2021 € 5.582,72 I ACCONTO
</t>
        </r>
        <r>
          <rPr>
            <b/>
            <sz val="10"/>
            <rFont val="Tahoma"/>
            <family val="2"/>
          </rPr>
          <t>SALVATORE LUIGI - INCARICO DEL 05/02/2019 PROT. N. 416</t>
        </r>
        <r>
          <rPr>
            <sz val="8"/>
            <rFont val="Tahoma"/>
            <family val="2"/>
          </rPr>
          <t xml:space="preserve"> 
fatt. n. 5 del 22/04/2021 € 9.483,01  I ACCONTO
</t>
        </r>
      </text>
    </comment>
    <comment ref="T2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24/10/2018 prot. 3629</t>
        </r>
      </text>
    </comment>
    <comment ref="AD2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VANNI GIANFRANCO - INCARICO DEL 28/09/2020 PROT. N. 2989 - </t>
        </r>
        <r>
          <rPr>
            <sz val="10"/>
            <rFont val="Tahoma"/>
            <family val="2"/>
          </rPr>
          <t xml:space="preserve">
fatt. n. 1 del 24/02/2021 € 720,05  I ACCONTO</t>
        </r>
      </text>
    </comment>
    <comment ref="T2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03/02/2021</t>
        </r>
      </text>
    </comment>
    <comment ref="T7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06/06/2021 ing. Ciannella sr balisicata)</t>
        </r>
      </text>
    </comment>
    <comment ref="AD34" authorId="0">
      <text>
        <r>
          <rPr>
            <b/>
            <sz val="10"/>
            <rFont val="Tahoma"/>
            <family val="2"/>
          </rPr>
          <t>Ivana Sbarassa:
R.T.I. IANNI ANGELO &amp; FILGIL SRL/SCIMIA ARTE E COSTRUZIONI SRL - CONTRATTO REP 815/263 DEL 26/11/2020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IANNI fatt. . N.,10 del 11/12/2020 € 224.254,68 
SCIMIA  fatt. n. 60 del 11/12/2020 € 79.501,95 -  </t>
        </r>
        <r>
          <rPr>
            <b/>
            <sz val="10"/>
            <rFont val="Tahoma"/>
            <family val="2"/>
          </rPr>
          <t xml:space="preserve">totale € 303.756,63 I SAL </t>
        </r>
        <r>
          <rPr>
            <sz val="10"/>
            <rFont val="Tahoma"/>
            <family val="2"/>
          </rPr>
          <t xml:space="preserve">
IANNI fatt. . N.,14 del 14/06/2021 € 123.073,59
SCIMIA  fatt. n. 32  del 14/06/2021  € 42.625,11  - </t>
        </r>
        <r>
          <rPr>
            <b/>
            <sz val="10"/>
            <rFont val="Tahoma"/>
            <family val="2"/>
          </rPr>
          <t xml:space="preserve"> totale € 165.698,70 II SAL</t>
        </r>
        <r>
          <rPr>
            <sz val="10"/>
            <rFont val="Tahoma"/>
            <family val="2"/>
          </rPr>
          <t xml:space="preserve">
IANNI  ANGELO &amp; FIGLI SRL fatt. 17 del 08/11/2021 € 6.910,38
SCIMIA ARTE E COSTRUZIONEI SRL fatt. 136 del 09/11/2021 € 826,60 </t>
        </r>
        <r>
          <rPr>
            <b/>
            <sz val="10"/>
            <rFont val="Tahoma"/>
            <family val="2"/>
          </rPr>
          <t xml:space="preserve">- totale € 7.736,98 SAL FINALE </t>
        </r>
      </text>
    </comment>
    <comment ref="T60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 03/02/2021 PROT. 493</t>
        </r>
      </text>
    </comment>
    <comment ref="AD7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VASILE LUIGI - INCARICO DEL 05/02/2021 PROT. N. 531 </t>
        </r>
        <r>
          <rPr>
            <sz val="8"/>
            <rFont val="Tahoma"/>
            <family val="2"/>
          </rPr>
          <t xml:space="preserve">
fatt. n. 1 del 26/05/2021 € 15.647,32  SALDO </t>
        </r>
      </text>
    </comment>
    <comment ref="AD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ITALIANA COSTRUZIONI -
 CONTRATTO REP N. 781/229
</t>
        </r>
        <r>
          <rPr>
            <sz val="12"/>
            <rFont val="Tahoma"/>
            <family val="2"/>
          </rPr>
          <t xml:space="preserve">fatt. n. 496 del 03/08/2018 € 353.626,02 I SAL 
fatt. n. 731 del 13/12/2018 € 324.149,36 II SAL 
fatt. n. 400 del 4/09/2019 € 3.405,91 SAL FINALE 
</t>
        </r>
        <r>
          <rPr>
            <b/>
            <sz val="12"/>
            <rFont val="Tahoma"/>
            <family val="2"/>
          </rPr>
          <t xml:space="preserve">
ACCORDO BONARIO </t>
        </r>
        <r>
          <rPr>
            <sz val="12"/>
            <rFont val="Tahoma"/>
            <family val="2"/>
          </rPr>
          <t xml:space="preserve">
fatt. n. 299 del 10/09/2020  €747.460,24  
fatt. n. 300 del 10/09/2020  €247.402,10     </t>
        </r>
        <r>
          <rPr>
            <b/>
            <sz val="12"/>
            <rFont val="Tahoma"/>
            <family val="2"/>
          </rPr>
          <t>totale € 994.862,34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INZOLI CAV.PACIFICO - CONTRATTO REP 785/233 RESTAURO ORGANO</t>
        </r>
        <r>
          <rPr>
            <sz val="12"/>
            <rFont val="Tahoma"/>
            <family val="2"/>
          </rPr>
          <t xml:space="preserve">
fatt. n. 29 del 14/12/2018 € 98.779,33
</t>
        </r>
        <r>
          <rPr>
            <b/>
            <sz val="12"/>
            <rFont val="Tahoma"/>
            <family val="2"/>
          </rPr>
          <t xml:space="preserve">GENUFLEX - ORDINE DI ACQUISTO DEL 28/11/2018 PROT. N. 4174 </t>
        </r>
        <r>
          <rPr>
            <sz val="12"/>
            <rFont val="Tahoma"/>
            <family val="2"/>
          </rPr>
          <t xml:space="preserve">
fatt. n. 1/PA del 4/12/2018 € 20.313,00 - SALDO 
</t>
        </r>
        <r>
          <rPr>
            <b/>
            <sz val="12"/>
            <rFont val="Tahoma"/>
            <family val="2"/>
          </rPr>
          <t>GEOM. ARGENTO GIOVANNI - INCARICO DEL 11/08/2015 PROT. N. 2839  (liquidato in anticipazione di tesoreria in conto sopeso)</t>
        </r>
        <r>
          <rPr>
            <sz val="12"/>
            <rFont val="Tahoma"/>
            <family val="2"/>
          </rPr>
          <t xml:space="preserve">
fatt. n. 8 del 17/05/2019  € 31.720,00 SALDO 
</t>
        </r>
        <r>
          <rPr>
            <b/>
            <sz val="12"/>
            <rFont val="Tahoma"/>
            <family val="2"/>
          </rPr>
          <t xml:space="preserve">GEOM. ARGENTO GIOVANNI - INCARICO DEL 16/04/2018 PROT. N. 1142 (estensione incarico del 11/0//2015 prot. n. 2839)
</t>
        </r>
        <r>
          <rPr>
            <sz val="12"/>
            <rFont val="Tahoma"/>
            <family val="2"/>
          </rPr>
          <t>fatt. n. 9 del 17/05/2019 € 9.909,56 SALDO</t>
        </r>
        <r>
          <rPr>
            <b/>
            <sz val="12"/>
            <rFont val="Tahoma"/>
            <family val="2"/>
          </rPr>
          <t xml:space="preserve">  (liquidato in anticipazione di tesoreria in conto sopeso)
CARNICELLI DARIO &amp; FIGLI CONTRATTO REP 787/235 
</t>
        </r>
        <r>
          <rPr>
            <sz val="12"/>
            <rFont val="Tahoma"/>
            <family val="2"/>
          </rPr>
          <t xml:space="preserve">fatt. n. 4 del 12/02/2019 € 57.930,73 SALDO 
</t>
        </r>
        <r>
          <rPr>
            <b/>
            <sz val="14"/>
            <rFont val="Tahoma"/>
            <family val="2"/>
          </rPr>
          <t>INCENTIVO ALLA PROGETTAZIONE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LAVORI COMPLEMENTARI  € 12.549,27
LAVORI PRINCIPALI </t>
        </r>
        <r>
          <rPr>
            <sz val="12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 xml:space="preserve"> € 75.112,96</t>
        </r>
        <r>
          <rPr>
            <sz val="12"/>
            <rFont val="Tahoma"/>
            <family val="2"/>
          </rPr>
          <t xml:space="preserve"> (monitorati su fondi di cui alla delibera cipe 112 come indicato dal RUP)
(la tabella redatta dal RUP Finarelli di € 71.255,46 è stata rivista in quanto erroneamente applicato l'accordo 2014 pertanto applicando il corretto accordo del  2011 l'importo passa da € 71.255,46 a € 75.112,96)
</t>
        </r>
        <r>
          <rPr>
            <b/>
            <sz val="12"/>
            <rFont val="Tahoma"/>
            <family val="2"/>
          </rPr>
          <t xml:space="preserve">COLANGELO ANNA </t>
        </r>
        <r>
          <rPr>
            <sz val="12"/>
            <rFont val="Tahoma"/>
            <family val="2"/>
          </rPr>
          <t xml:space="preserve">- rimb. spese di missione € 344,70
</t>
        </r>
        <r>
          <rPr>
            <b/>
            <sz val="12"/>
            <rFont val="Tahoma"/>
            <family val="2"/>
          </rPr>
          <t>ING. RENAI Renzo - COLLAUDO STATICO - INCARICO DEL 06/11/2014 PROT. N. 6830</t>
        </r>
        <r>
          <rPr>
            <sz val="12"/>
            <rFont val="Tahoma"/>
            <family val="2"/>
          </rPr>
          <t xml:space="preserve">
notula di pagamento del 27/11/2018 n. 6 € 26.138,25  I acconto del 50%
</t>
        </r>
        <r>
          <rPr>
            <b/>
            <sz val="12"/>
            <rFont val="Tahoma"/>
            <family val="2"/>
          </rPr>
          <t>ING. TARTARO ROBERTO - INCARICO DEL 17/10/2019 COMMISSIONE  ACCORDO BONARIO-</t>
        </r>
        <r>
          <rPr>
            <sz val="12"/>
            <rFont val="Tahoma"/>
            <family val="2"/>
          </rPr>
          <t xml:space="preserve">  
Notula competenze del 28/09/2020 € 37.500,00 SALDO
</t>
        </r>
        <r>
          <rPr>
            <b/>
            <sz val="12"/>
            <rFont val="Tahoma"/>
            <family val="2"/>
          </rPr>
          <t>ARCH. ROSSI GILBERTO  - INCARICO DEL 17/10/2019 COMMISSIONE  ACCORDO BONARIO-</t>
        </r>
        <r>
          <rPr>
            <sz val="12"/>
            <rFont val="Tahoma"/>
            <family val="2"/>
          </rPr>
          <t xml:space="preserve">
fatt. n. 1 del 26/10/2020 € 26.644,80  SALDO</t>
        </r>
      </text>
    </comment>
    <comment ref="AD4" authorId="0">
      <text>
        <r>
          <rPr>
            <b/>
            <sz val="11"/>
            <rFont val="Tahoma"/>
            <family val="2"/>
          </rPr>
          <t>Ivana Sbarassa: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VFF -</t>
        </r>
        <r>
          <rPr>
            <sz val="11"/>
            <rFont val="Tahoma"/>
            <family val="2"/>
          </rPr>
          <t xml:space="preserve"> modifiche interne e messa a norma € 400,00
</t>
        </r>
        <r>
          <rPr>
            <b/>
            <sz val="11"/>
            <rFont val="Tahoma"/>
            <family val="2"/>
          </rPr>
          <t>CONSCOOP SOC. COOPERATIVA - ACORDO BONARIO DEL 29/03/2021</t>
        </r>
        <r>
          <rPr>
            <sz val="11"/>
            <rFont val="Tahoma"/>
            <family val="2"/>
          </rPr>
          <t xml:space="preserve">
fatt. n. 40120 DEL 21/05/2021 € 482.735,54 -  SALDO (IL CUP indicato sull'accordo bonatio è relativo al progetto  finanziato con CIPE 43 )
</t>
        </r>
        <r>
          <rPr>
            <b/>
            <sz val="11"/>
            <rFont val="Tahoma"/>
            <family val="2"/>
          </rPr>
          <t>ESSEBI SRL - INCARICO DEL 30/11/2020 PROT. N. 3819 -</t>
        </r>
        <r>
          <rPr>
            <sz val="11"/>
            <rFont val="Tahoma"/>
            <family val="2"/>
          </rPr>
          <t xml:space="preserve">
fatt. n. 8 del 20/01/2021 - saldo 
</t>
        </r>
        <r>
          <rPr>
            <b/>
            <sz val="11"/>
            <rFont val="Tahoma"/>
            <family val="2"/>
          </rPr>
          <t xml:space="preserve">DE CESARE GRAZIA - RESTAURO SIPARIO STORICO - CONTRATTO REP 831 DEL 19/07/2021
</t>
        </r>
        <r>
          <rPr>
            <sz val="11"/>
            <rFont val="Tahoma"/>
            <family val="2"/>
          </rPr>
          <t xml:space="preserve">fatt. n. 2 del 04/08/2021 € 34.400,00 - anticipazione 30% su importo contrattuale
fatt. n. 4 del 13/10/2021 € 80.276,00 - primo ed unico SAL
</t>
        </r>
        <r>
          <rPr>
            <b/>
            <sz val="11"/>
            <rFont val="Tahoma"/>
            <family val="2"/>
          </rPr>
          <t>ZUNNO ANTONIO - RIMB. MISSIONI</t>
        </r>
        <r>
          <rPr>
            <sz val="11"/>
            <rFont val="Tahoma"/>
            <family val="2"/>
          </rPr>
          <t xml:space="preserve">
tabella del 27/10/2021 € 763,54</t>
        </r>
      </text>
    </comment>
    <comment ref="R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8733760EBD
DE CESARE GRAZIA</t>
        </r>
      </text>
    </comment>
    <comment ref="W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REP 831 DEL 19/07/2021 - DE CESARE GRAZIA</t>
        </r>
      </text>
    </comment>
    <comment ref="U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contratto rep 831
 De Cesare Grazia </t>
        </r>
      </text>
    </comment>
    <comment ref="AD2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CAVALLUCCI SILVIO - INCARICO DEL 18/09/2019 PROT. N 3882 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4 del 13/07/2020 € 4.478,18 SALDO 
</t>
        </r>
        <r>
          <rPr>
            <b/>
            <sz val="10"/>
            <rFont val="Tahoma"/>
            <family val="2"/>
          </rPr>
          <t>A.C.N.D.  Srl -  INCARICO DEL 29/05/2020 PROT. N. 1667</t>
        </r>
        <r>
          <rPr>
            <sz val="10"/>
            <rFont val="Tahoma"/>
            <family val="2"/>
          </rPr>
          <t xml:space="preserve">
 fatt. n. 14 del 15/01/2021 € 9.040,20  SALDO</t>
        </r>
      </text>
    </comment>
    <comment ref="T3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MEDURI 09/10/2020</t>
        </r>
      </text>
    </comment>
    <comment ref="AD6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RED STUDIO SRL - INCARICO DEL 01/06/2021 PROT. N. 2238
</t>
        </r>
        <r>
          <rPr>
            <sz val="10"/>
            <rFont val="Tahoma"/>
            <family val="2"/>
          </rPr>
          <t>fatt. n. 41 del 06/09/2021 € 19.032,00  SALDO</t>
        </r>
        <r>
          <rPr>
            <b/>
            <sz val="10"/>
            <rFont val="Tahoma"/>
            <family val="2"/>
          </rPr>
          <t xml:space="preserve"> </t>
        </r>
      </text>
    </comment>
    <comment ref="AD4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LUFRANO CARLO - CONTRATTO REPM 826 DEL 23/04/2021 </t>
        </r>
        <r>
          <rPr>
            <sz val="8"/>
            <rFont val="Tahoma"/>
            <family val="2"/>
          </rPr>
          <t xml:space="preserve">
fatt. n. 18 del 04/10/2021 € 91.452,45  SALDO </t>
        </r>
      </text>
    </comment>
    <comment ref="AD6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ROMANELLI STEFANO - INCARICO DEL 19/06/2020 PROT. M. 1874 
</t>
        </r>
        <r>
          <rPr>
            <sz val="11"/>
            <rFont val="Tahoma"/>
            <family val="2"/>
          </rPr>
          <t>fatt, n. 8 del 3/09/2020 € 12.138,00  SALDO</t>
        </r>
        <r>
          <rPr>
            <b/>
            <sz val="11"/>
            <rFont val="Tahoma"/>
            <family val="2"/>
          </rPr>
          <t xml:space="preserve"> 
SANTONE ROBERTA INCARICO DEL 27/01/2020 PROT. N. 287 
</t>
        </r>
        <r>
          <rPr>
            <sz val="11"/>
            <rFont val="Tahoma"/>
            <family val="2"/>
          </rPr>
          <t xml:space="preserve">fatt. n. 1 del 3/12/2020 € 12.688,00  I ACCONTO
fatt. n. 2 del 06/10/2021 € 11.856,88 SALDO
</t>
        </r>
        <r>
          <rPr>
            <b/>
            <sz val="11"/>
            <rFont val="Tahoma"/>
            <family val="2"/>
          </rPr>
          <t>CORE ILARIA - INCARICO DEL 20/02/2020 PROT. N. 655</t>
        </r>
        <r>
          <rPr>
            <sz val="11"/>
            <rFont val="Tahoma"/>
            <family val="2"/>
          </rPr>
          <t xml:space="preserve">
fatt. n. 3 del 31/05/2021 e 4867,20 I ACCONTO
</t>
        </r>
        <r>
          <rPr>
            <b/>
            <sz val="11"/>
            <rFont val="Tahoma"/>
            <family val="2"/>
          </rPr>
          <t xml:space="preserve">TEODORO PAOLO - INCARICO DEL 20/08/2020 PROT. N. 2561 </t>
        </r>
        <r>
          <rPr>
            <sz val="11"/>
            <rFont val="Tahoma"/>
            <family val="2"/>
          </rPr>
          <t xml:space="preserve">
fatt. n. 3 dell 11/02/2021 € 2.737,68  SALDO </t>
        </r>
      </text>
    </comment>
    <comment ref="AD47" authorId="2">
      <text>
        <r>
          <rPr>
            <b/>
            <sz val="9"/>
            <rFont val="Tahoma"/>
            <family val="2"/>
          </rPr>
          <t>Arturo Stringini:</t>
        </r>
        <r>
          <rPr>
            <sz val="9"/>
            <rFont val="Tahoma"/>
            <family val="2"/>
          </rPr>
          <t xml:space="preserve">
-</t>
        </r>
        <r>
          <rPr>
            <b/>
            <sz val="9"/>
            <rFont val="Tahoma"/>
            <family val="2"/>
          </rPr>
          <t xml:space="preserve"> Dott. Petrini Fabrizio - incarico del 19/10/2020 prot n. 3228</t>
        </r>
        <r>
          <rPr>
            <sz val="9"/>
            <rFont val="Tahoma"/>
            <family val="2"/>
          </rPr>
          <t xml:space="preserve">
- Fatt. n. 01 del 28/10/2021 € 8.150,18 Saldo</t>
        </r>
      </text>
    </comment>
    <comment ref="AD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BIANCHINI DOMINGA - CONTRATTO REP 809/257 -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17 del 18/10/2020 € 7.803,12 - I ACCONTO 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IMPRESA COSTRUZIONI  EDIL FA.MAR. CONTRATTO N. 601/49 DEL 26/11/2015       e Atto di sottomissione 668/116 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fatt. n. 1 del 03/02/2021 € 239.347,80  - VIII  SAL ( 2°SAL  DEL SECONDO STRALCIO) (IL 1° SAL DEL II STRALCIO è STATO CARICATO SU CIPE 135 )
fatt. n. 2 del 12/05/2021 € 230.237,52 IX SAL (3° SAL DEL II STRALCIO)
fatt. n.5 del 08/10/2021 €778.536,68 X SAL (4°  del secondo stralcio)
fatt. n. 7 del 15/12/2021 € 532.162,83  XI SAL (5° del secondo stralcio)</t>
        </r>
      </text>
    </comment>
    <comment ref="AD4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TROTTA DOMENICO - INCARICO DEL 26/09/2019 PROT. 3995
</t>
        </r>
        <r>
          <rPr>
            <sz val="10"/>
            <rFont val="Tahoma"/>
            <family val="2"/>
          </rPr>
          <t xml:space="preserve">fatt. n. 28 del 09/07/2020 e 2.352,64 - SALDO 
</t>
        </r>
        <r>
          <rPr>
            <b/>
            <sz val="10"/>
            <rFont val="Tahoma"/>
            <family val="2"/>
          </rPr>
          <t>PASQUA MAURIZIO
 INCARICO DEL 07/02/2020 PROT. N. 483</t>
        </r>
        <r>
          <rPr>
            <sz val="10"/>
            <rFont val="Tahoma"/>
            <family val="2"/>
          </rPr>
          <t xml:space="preserve">
fatt. n. 3 del 26/11/2020 € 7.280,00  I ACCONTO
fatt. n. 2 del 30/09/2021 € 3.640,00 SALDO 
</t>
        </r>
        <r>
          <rPr>
            <b/>
            <sz val="10"/>
            <rFont val="Tahoma"/>
            <family val="2"/>
          </rPr>
          <t>INCARICO DEL 24/05/2021 PROT. N. 2166</t>
        </r>
        <r>
          <rPr>
            <sz val="10"/>
            <rFont val="Tahoma"/>
            <family val="2"/>
          </rPr>
          <t xml:space="preserve">
fatt. n. 3 del 20/12/2021 € 5.200,00  I ACCONTO
</t>
        </r>
        <r>
          <rPr>
            <b/>
            <sz val="10"/>
            <rFont val="Tahoma"/>
            <family val="2"/>
          </rPr>
          <t xml:space="preserve">CICCONE PIO - INCARICO DEL 11/802/2019 PROT. N. 507 </t>
        </r>
        <r>
          <rPr>
            <sz val="10"/>
            <rFont val="Tahoma"/>
            <family val="2"/>
          </rPr>
          <t xml:space="preserve">
fatt. n. 1 del 27/11/2020 € 10.150,40 I ACCONTO 
</t>
        </r>
      </text>
    </comment>
  </commentList>
</comments>
</file>

<file path=xl/sharedStrings.xml><?xml version="1.0" encoding="utf-8"?>
<sst xmlns="http://schemas.openxmlformats.org/spreadsheetml/2006/main" count="744" uniqueCount="307">
  <si>
    <t>CIG</t>
  </si>
  <si>
    <t>Staz App</t>
  </si>
  <si>
    <t>Data prevista ultimaz.  lavori</t>
  </si>
  <si>
    <t>Data avvenuta ultimaz. lavori</t>
  </si>
  <si>
    <t>Prov</t>
  </si>
  <si>
    <t>Data incarico RUP</t>
  </si>
  <si>
    <t>AQ</t>
  </si>
  <si>
    <t>NOTE</t>
  </si>
  <si>
    <t>Tip.</t>
  </si>
  <si>
    <t>Piano</t>
  </si>
  <si>
    <t>Anno</t>
  </si>
  <si>
    <t>Sett.</t>
  </si>
  <si>
    <t>Comune</t>
  </si>
  <si>
    <t>Data inizio lavori</t>
  </si>
  <si>
    <t>Responsabile del procedimento</t>
  </si>
  <si>
    <t>CUP</t>
  </si>
  <si>
    <t xml:space="preserve">Descrizione dell'intervento </t>
  </si>
  <si>
    <t>Importo appaltato comprensivo dell'IVA</t>
  </si>
  <si>
    <t>importo ribasso al netto</t>
  </si>
  <si>
    <t>Capacità di spesa in %</t>
  </si>
  <si>
    <t xml:space="preserve">Data del collaudo </t>
  </si>
  <si>
    <t>Codice Ist.</t>
  </si>
  <si>
    <t>N/P    C</t>
  </si>
  <si>
    <t xml:space="preserve">Somma di tutti gli altri importi del quadro economico impegnati </t>
  </si>
  <si>
    <t>Cap.</t>
  </si>
  <si>
    <t xml:space="preserve">L'AQUILA </t>
  </si>
  <si>
    <t>R01</t>
  </si>
  <si>
    <t>Soggetto Versante</t>
  </si>
  <si>
    <t>totale  FINANZIAMENTO APPROVATO</t>
  </si>
  <si>
    <t>accreditato</t>
  </si>
  <si>
    <t>da accreditare</t>
  </si>
  <si>
    <t>differenza su importo finanziato meno somme monitorate</t>
  </si>
  <si>
    <t>Data del contratto o altro atto non soggetto a GIG</t>
  </si>
  <si>
    <t>percentuale di spesa su somme accreditate</t>
  </si>
  <si>
    <t>Finanziato</t>
  </si>
  <si>
    <t>Si ribadisce inoltre che le somme monitorate da questo ufficio debbono essere necessariamente  confrontate con l'ufficio Ragioneria per determinare l'effettive uscite finanziarie e/o ulteriori accrediti .</t>
  </si>
  <si>
    <t>il presente monitoraggio è ottenuto dalla somma dei fascicoli relativi a  SAL e/o impegni consegnati a questo ufficio dai rispettivi RUP alla data del 13/03/2018</t>
  </si>
  <si>
    <t xml:space="preserve">CIPE 112 DEL 21/12/2017 - 
</t>
  </si>
  <si>
    <t>ROIO PIANO</t>
  </si>
  <si>
    <t>Località</t>
  </si>
  <si>
    <t xml:space="preserve">PE </t>
  </si>
  <si>
    <t>CITTA'
SANT'ANGELO</t>
  </si>
  <si>
    <t xml:space="preserve">MiBAC - Direzione Generale Organizzazione,affari generali innovazione bilancio </t>
  </si>
  <si>
    <t>Segretariato Regionale</t>
  </si>
  <si>
    <t>PESCOMAGGIORE</t>
  </si>
  <si>
    <t>NAVELLI</t>
  </si>
  <si>
    <t>OFENA</t>
  </si>
  <si>
    <t>CAPESTRANO</t>
  </si>
  <si>
    <t>SANTO STEFANO DI SESSANIO</t>
  </si>
  <si>
    <t>CARAPELLE CALVISIO</t>
  </si>
  <si>
    <t>FOSSA</t>
  </si>
  <si>
    <t>ORTONA DEI MARSI</t>
  </si>
  <si>
    <t>CARRITO</t>
  </si>
  <si>
    <t>CAMPOTOSTO</t>
  </si>
  <si>
    <t>SCANNO</t>
  </si>
  <si>
    <t>TIONE DEGLI ABRUZZI</t>
  </si>
  <si>
    <t>SANTA MARIA DEL PONTE</t>
  </si>
  <si>
    <t>ROIO POGGIO</t>
  </si>
  <si>
    <t>POGGIO CANCELLI</t>
  </si>
  <si>
    <t>TORNIMPARTE</t>
  </si>
  <si>
    <t xml:space="preserve">PIEDI LA COSTA </t>
  </si>
  <si>
    <t>CAMARDA</t>
  </si>
  <si>
    <t>BAZZANO</t>
  </si>
  <si>
    <t xml:space="preserve">SANT'EUSANIO FORCONESE </t>
  </si>
  <si>
    <t>CAPITIGNANO</t>
  </si>
  <si>
    <t xml:space="preserve">VALLE CUPA </t>
  </si>
  <si>
    <t>CAPPADOCIA</t>
  </si>
  <si>
    <t>COPPITO</t>
  </si>
  <si>
    <t xml:space="preserve">VALLE CASTELLANA </t>
  </si>
  <si>
    <t>TE</t>
  </si>
  <si>
    <t>SULMONA</t>
  </si>
  <si>
    <t xml:space="preserve">ROCCA DI MEZZO </t>
  </si>
  <si>
    <t>ROVERE</t>
  </si>
  <si>
    <t>PIANELLA</t>
  </si>
  <si>
    <t xml:space="preserve">FONTECCHIO </t>
  </si>
  <si>
    <t>SAN PIO</t>
  </si>
  <si>
    <t xml:space="preserve">CARPINETO DELLA NORA </t>
  </si>
  <si>
    <t xml:space="preserve">CARAMANICO TERME </t>
  </si>
  <si>
    <t>CALASCIO</t>
  </si>
  <si>
    <t>ACCIANO</t>
  </si>
  <si>
    <t>BEFFI</t>
  </si>
  <si>
    <t>LUCOLI</t>
  </si>
  <si>
    <t xml:space="preserve">SANTA MENNA </t>
  </si>
  <si>
    <t xml:space="preserve">CELANO </t>
  </si>
  <si>
    <t>PENNA SAN ANDREA</t>
  </si>
  <si>
    <t>PAGLIARE DI SASSA</t>
  </si>
  <si>
    <t xml:space="preserve">ISOLA DEL GRAN SASSO </t>
  </si>
  <si>
    <t xml:space="preserve">COLLARMELE </t>
  </si>
  <si>
    <t>PAGANICA</t>
  </si>
  <si>
    <t>SAN DEMETRIO NE VESTINI</t>
  </si>
  <si>
    <t>CAVATTONI</t>
  </si>
  <si>
    <t>BUSSI SUL TIRINO</t>
  </si>
  <si>
    <t>CAPO D'ACQUA</t>
  </si>
  <si>
    <t>COLLIMENTO</t>
  </si>
  <si>
    <t>CIVITARETENGA</t>
  </si>
  <si>
    <t>VILLAGRANDE</t>
  </si>
  <si>
    <t>CIVITA DI BAGNO</t>
  </si>
  <si>
    <r>
      <rPr>
        <b/>
        <sz val="10"/>
        <rFont val="Arial"/>
        <family val="2"/>
      </rPr>
      <t>CHIESA S. MARIA DEL SUFFRAGIO O ANIME SANTE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
II e Ultimo Lotto
         </t>
    </r>
    <r>
      <rPr>
        <b/>
        <sz val="10"/>
        <color indexed="10"/>
        <rFont val="Arial"/>
        <family val="2"/>
      </rPr>
      <t xml:space="preserve">VOCE 1 </t>
    </r>
  </si>
  <si>
    <r>
      <rPr>
        <b/>
        <sz val="10"/>
        <rFont val="Arial"/>
        <family val="2"/>
      </rPr>
      <t>TEATRO COMUNALE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Ultimo Lotto
   </t>
    </r>
    <r>
      <rPr>
        <b/>
        <sz val="10"/>
        <color indexed="10"/>
        <rFont val="Arial"/>
        <family val="2"/>
      </rPr>
      <t xml:space="preserve">      
         VOCE 2</t>
    </r>
  </si>
  <si>
    <r>
      <rPr>
        <b/>
        <sz val="10"/>
        <rFont val="Arial"/>
        <family val="2"/>
      </rPr>
      <t xml:space="preserve">SANTUARIO MADONNA DI ROIO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</t>
    </r>
    <r>
      <rPr>
        <b/>
        <sz val="10"/>
        <color indexed="10"/>
        <rFont val="Arial"/>
        <family val="2"/>
      </rPr>
      <t xml:space="preserve">      
       VOCE 3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</si>
  <si>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 FLAVIANO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</t>
    </r>
    <r>
      <rPr>
        <b/>
        <sz val="10"/>
        <color indexed="10"/>
        <rFont val="Arial"/>
        <family val="2"/>
      </rPr>
      <t xml:space="preserve">         VOCE 4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</si>
  <si>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 MICHELE ARCANGELO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Lavori </t>
    </r>
    <r>
      <rPr>
        <sz val="10"/>
        <rFont val="Arial"/>
        <family val="2"/>
      </rPr>
      <t>Completamento II e Ultimo Lotto</t>
    </r>
    <r>
      <rPr>
        <b/>
        <sz val="10"/>
        <rFont val="Arial"/>
        <family val="2"/>
      </rPr>
      <t xml:space="preserve">
 </t>
    </r>
    <r>
      <rPr>
        <b/>
        <sz val="10"/>
        <color indexed="10"/>
        <rFont val="Arial"/>
        <family val="2"/>
      </rPr>
      <t xml:space="preserve">        VOCE 5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</si>
  <si>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SANTA MARGHERITA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 </t>
    </r>
    <r>
      <rPr>
        <sz val="10"/>
        <rFont val="Arial"/>
        <family val="2"/>
      </rPr>
      <t xml:space="preserve">Completamento III  e Ultimo Lotto
     </t>
    </r>
    <r>
      <rPr>
        <b/>
        <sz val="10"/>
        <color indexed="10"/>
        <rFont val="Arial"/>
        <family val="2"/>
      </rPr>
      <t>VOCE 6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</si>
  <si>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CHIESA DI SANTA MARIA AD CRYPTAS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7</t>
    </r>
  </si>
  <si>
    <r>
      <rPr>
        <b/>
        <sz val="10"/>
        <rFont val="Arial"/>
        <family val="2"/>
      </rPr>
      <t>CHIESA DI SAN MARTINO DI TOURS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 </t>
    </r>
    <r>
      <rPr>
        <sz val="10"/>
        <rFont val="Arial"/>
        <family val="2"/>
      </rPr>
      <t xml:space="preserve">Completamento II e Ultimo Lotto
  </t>
    </r>
    <r>
      <rPr>
        <b/>
        <sz val="10"/>
        <color indexed="10"/>
        <rFont val="Arial"/>
        <family val="2"/>
      </rPr>
      <t xml:space="preserve">       VOCE 8</t>
    </r>
  </si>
  <si>
    <r>
      <rPr>
        <b/>
        <sz val="10"/>
        <rFont val="Arial"/>
        <family val="2"/>
      </rPr>
      <t>CHIESA SAN SEBASTIANO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 </t>
    </r>
    <r>
      <rPr>
        <b/>
        <sz val="10"/>
        <color indexed="10"/>
        <rFont val="Arial"/>
        <family val="2"/>
      </rPr>
      <t xml:space="preserve">   VOCE 9</t>
    </r>
  </si>
  <si>
    <r>
      <rPr>
        <b/>
        <sz val="10"/>
        <rFont val="Arial"/>
        <family val="2"/>
      </rPr>
      <t xml:space="preserve">CHIESA E CONVENTO SAN FRANCESCO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10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</si>
  <si>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PACE 
Lavori 
</t>
    </r>
    <r>
      <rPr>
        <sz val="10"/>
        <rFont val="Arial"/>
        <family val="2"/>
      </rPr>
      <t xml:space="preserve">Consolidamento e restauro
      </t>
    </r>
    <r>
      <rPr>
        <b/>
        <sz val="10"/>
        <color indexed="10"/>
        <rFont val="Arial"/>
        <family val="2"/>
      </rPr>
      <t xml:space="preserve"> VOCE 11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</si>
  <si>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IN RUVO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12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</si>
  <si>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 FRANCESCO 
Lavori </t>
    </r>
    <r>
      <rPr>
        <sz val="10"/>
        <rFont val="Arial"/>
        <family val="2"/>
      </rPr>
      <t xml:space="preserve">Prosecuzione
      </t>
    </r>
    <r>
      <rPr>
        <b/>
        <sz val="10"/>
        <color indexed="10"/>
        <rFont val="Arial"/>
        <family val="2"/>
      </rPr>
      <t xml:space="preserve"> VOCE 13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</si>
  <si>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 GIOVANNI BATTISTA 
Lavori 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14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</si>
  <si>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MADONNA DEL LAGO O SANTA MARIA DELLE GRAZIE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15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</si>
  <si>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PIETA'
Lavori 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16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</si>
  <si>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LAURETANA 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17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</si>
  <si>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DELLE GRAZIE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18</t>
    </r>
  </si>
  <si>
    <r>
      <rPr>
        <b/>
        <sz val="10"/>
        <rFont val="Arial"/>
        <family val="2"/>
      </rPr>
      <t>CHIESA DEL CROCIFISSO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19</t>
    </r>
  </si>
  <si>
    <r>
      <rPr>
        <b/>
        <sz val="10"/>
        <rFont val="Arial"/>
        <family val="2"/>
      </rPr>
      <t xml:space="preserve">CHIESA SANTA CHIARA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20</t>
    </r>
  </si>
  <si>
    <r>
      <rPr>
        <b/>
        <sz val="10"/>
        <rFont val="Arial"/>
        <family val="2"/>
      </rPr>
      <t xml:space="preserve">CHIESA SANTA MARIA DELLE GRAZIE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
     </t>
    </r>
    <r>
      <rPr>
        <b/>
        <sz val="10"/>
        <color indexed="10"/>
        <rFont val="Arial"/>
        <family val="2"/>
      </rPr>
      <t xml:space="preserve">    VOCE 21</t>
    </r>
  </si>
  <si>
    <r>
      <rPr>
        <b/>
        <sz val="10"/>
        <rFont val="Arial"/>
        <family val="2"/>
      </rPr>
      <t>CHIESA SAN TOMMASO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
     </t>
    </r>
    <r>
      <rPr>
        <b/>
        <sz val="10"/>
        <color indexed="10"/>
        <rFont val="Arial"/>
        <family val="2"/>
      </rPr>
      <t xml:space="preserve">    VOCE 22</t>
    </r>
  </si>
  <si>
    <r>
      <rPr>
        <b/>
        <sz val="10"/>
        <rFont val="Arial"/>
        <family val="2"/>
      </rPr>
      <t xml:space="preserve">CHIESA SANTA MARIA DEL CARMINE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Prosecuzione
     </t>
    </r>
    <r>
      <rPr>
        <b/>
        <sz val="10"/>
        <color indexed="10"/>
        <rFont val="Arial"/>
        <family val="2"/>
      </rPr>
      <t xml:space="preserve">    VOCE 23</t>
    </r>
  </si>
  <si>
    <r>
      <rPr>
        <b/>
        <sz val="10"/>
        <rFont val="Arial"/>
        <family val="2"/>
      </rPr>
      <t xml:space="preserve">CHIESA SAN GIOVANNI BATTISTA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24</t>
    </r>
  </si>
  <si>
    <r>
      <rPr>
        <b/>
        <sz val="10"/>
        <rFont val="Arial"/>
        <family val="2"/>
      </rPr>
      <t xml:space="preserve">CHIESA SAN NICANDRO E MARCIANO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25</t>
    </r>
  </si>
  <si>
    <r>
      <rPr>
        <b/>
        <sz val="10"/>
        <rFont val="Arial"/>
        <family val="2"/>
      </rPr>
      <t xml:space="preserve">CHIESA SANTA GIUSTA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26</t>
    </r>
  </si>
  <si>
    <r>
      <rPr>
        <b/>
        <sz val="10"/>
        <rFont val="Arial"/>
        <family val="2"/>
      </rPr>
      <t xml:space="preserve">CHIESA SANTA MARIA DEGLI ANGELI CIMITERIALE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27</t>
    </r>
  </si>
  <si>
    <r>
      <rPr>
        <b/>
        <sz val="10"/>
        <rFont val="Arial"/>
        <family val="2"/>
      </rPr>
      <t xml:space="preserve">CHIESA SAN FLAVIANO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28</t>
    </r>
  </si>
  <si>
    <r>
      <rPr>
        <b/>
        <sz val="10"/>
        <rFont val="Arial"/>
        <family val="2"/>
      </rPr>
      <t xml:space="preserve">CHIESA SANTA MARIA DI ROIO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29</t>
    </r>
  </si>
  <si>
    <r>
      <rPr>
        <b/>
        <sz val="10"/>
        <rFont val="Arial"/>
        <family val="2"/>
      </rPr>
      <t xml:space="preserve">CHIESA SAN BIAGIO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30</t>
    </r>
  </si>
  <si>
    <r>
      <rPr>
        <b/>
        <sz val="10"/>
        <rFont val="Arial"/>
        <family val="2"/>
      </rPr>
      <t xml:space="preserve">CASA MUSEO SIGNORINI CORSI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 
     </t>
    </r>
    <r>
      <rPr>
        <b/>
        <sz val="10"/>
        <color indexed="10"/>
        <rFont val="Arial"/>
        <family val="2"/>
      </rPr>
      <t xml:space="preserve">    VOCE 31</t>
    </r>
  </si>
  <si>
    <r>
      <rPr>
        <b/>
        <sz val="10"/>
        <rFont val="Arial"/>
        <family val="2"/>
      </rPr>
      <t xml:space="preserve">CHIESA SAN PIETRO APOSTOLO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32</t>
    </r>
  </si>
  <si>
    <r>
      <rPr>
        <b/>
        <sz val="10"/>
        <rFont val="Arial"/>
        <family val="2"/>
      </rPr>
      <t xml:space="preserve">CHIESA SANTA MARIA DEL PONTE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
     </t>
    </r>
    <r>
      <rPr>
        <b/>
        <sz val="10"/>
        <color indexed="10"/>
        <rFont val="Arial"/>
        <family val="2"/>
      </rPr>
      <t xml:space="preserve">    VOCE 33</t>
    </r>
  </si>
  <si>
    <r>
      <rPr>
        <b/>
        <sz val="10"/>
        <rFont val="Arial"/>
        <family val="2"/>
      </rPr>
      <t xml:space="preserve">CHIESA SS ANNUNZIATA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 Completamento II e Ultimo Lotto 
     </t>
    </r>
    <r>
      <rPr>
        <b/>
        <sz val="10"/>
        <color indexed="10"/>
        <rFont val="Arial"/>
        <family val="2"/>
      </rPr>
      <t xml:space="preserve">    VOCE 34</t>
    </r>
  </si>
  <si>
    <r>
      <rPr>
        <b/>
        <sz val="10"/>
        <rFont val="Arial"/>
        <family val="2"/>
      </rPr>
      <t xml:space="preserve">CHIESA SAN PAOLO BARETE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35</t>
    </r>
  </si>
  <si>
    <r>
      <rPr>
        <b/>
        <sz val="10"/>
        <rFont val="Arial"/>
        <family val="2"/>
      </rPr>
      <t xml:space="preserve">CHIESA SS ANNUNZIATA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36</t>
    </r>
  </si>
  <si>
    <r>
      <rPr>
        <b/>
        <sz val="10"/>
        <rFont val="Arial"/>
        <family val="2"/>
      </rPr>
      <t xml:space="preserve">CHIESA SS PIETO E PAOLO APOSTOLI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 
     </t>
    </r>
    <r>
      <rPr>
        <b/>
        <sz val="10"/>
        <color indexed="10"/>
        <rFont val="Arial"/>
        <family val="2"/>
      </rPr>
      <t xml:space="preserve">    VOCE 37</t>
    </r>
  </si>
  <si>
    <r>
      <rPr>
        <b/>
        <sz val="10"/>
        <rFont val="Arial"/>
        <family val="2"/>
      </rPr>
      <t xml:space="preserve">CHIESA SAN ANTONIO ABATE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38</t>
    </r>
  </si>
  <si>
    <r>
      <rPr>
        <b/>
        <sz val="10"/>
        <rFont val="Arial"/>
        <family val="2"/>
      </rPr>
      <t xml:space="preserve">CHIESA e  MONASTERO SANTA MARIA A GRAIANO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I Lotto 
     </t>
    </r>
    <r>
      <rPr>
        <b/>
        <sz val="10"/>
        <color indexed="10"/>
        <rFont val="Arial"/>
        <family val="2"/>
      </rPr>
      <t xml:space="preserve">    VOCE 39</t>
    </r>
  </si>
  <si>
    <r>
      <rPr>
        <b/>
        <sz val="10"/>
        <rFont val="Arial"/>
        <family val="2"/>
      </rPr>
      <t xml:space="preserve">CHIESA SANTA MARIA DELLA PACE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40</t>
    </r>
  </si>
  <si>
    <r>
      <rPr>
        <b/>
        <sz val="10"/>
        <rFont val="Arial"/>
        <family val="2"/>
      </rPr>
      <t xml:space="preserve">CHIESA SAN CARLO BORROMEO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41</t>
    </r>
  </si>
  <si>
    <r>
      <rPr>
        <b/>
        <sz val="10"/>
        <rFont val="Arial"/>
        <family val="2"/>
      </rPr>
      <t xml:space="preserve">CHIESA SANTA MARIA MAGGIORE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42</t>
    </r>
  </si>
  <si>
    <r>
      <rPr>
        <b/>
        <sz val="10"/>
        <rFont val="Arial"/>
        <family val="2"/>
      </rPr>
      <t xml:space="preserve">PALAZZO ALFIERI  
Lavori
</t>
    </r>
    <r>
      <rPr>
        <sz val="10"/>
        <rFont val="Arial"/>
        <family val="2"/>
      </rPr>
      <t xml:space="preserve">Completamento Ultimo Lotto
     </t>
    </r>
    <r>
      <rPr>
        <b/>
        <sz val="10"/>
        <color indexed="10"/>
        <rFont val="Arial"/>
        <family val="2"/>
      </rPr>
      <t xml:space="preserve">    VOCE 43</t>
    </r>
  </si>
  <si>
    <r>
      <rPr>
        <b/>
        <sz val="10"/>
        <rFont val="Arial"/>
        <family val="2"/>
      </rPr>
      <t xml:space="preserve">CHIESA BEATA VERGINE MARIA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49</t>
    </r>
  </si>
  <si>
    <r>
      <rPr>
        <b/>
        <sz val="10"/>
        <rFont val="Arial"/>
        <family val="2"/>
      </rPr>
      <t xml:space="preserve">CHIESA SAN NICOLA DI BARI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50</t>
    </r>
  </si>
  <si>
    <r>
      <rPr>
        <b/>
        <sz val="10"/>
        <rFont val="Arial"/>
        <family val="2"/>
      </rPr>
      <t xml:space="preserve">CHIESA SANTO STEFANO PROTOMARTIRE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51</t>
    </r>
  </si>
  <si>
    <r>
      <rPr>
        <b/>
        <sz val="10"/>
        <rFont val="Arial"/>
        <family val="2"/>
      </rPr>
      <t xml:space="preserve">CHIESA MADONNA DELLA PIETA'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53</t>
    </r>
  </si>
  <si>
    <r>
      <rPr>
        <b/>
        <sz val="10"/>
        <rFont val="Arial"/>
        <family val="2"/>
      </rPr>
      <t xml:space="preserve">CHIESA SAN ANTONIO ABATE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54</t>
    </r>
  </si>
  <si>
    <r>
      <rPr>
        <b/>
        <sz val="10"/>
        <rFont val="Arial"/>
        <family val="2"/>
      </rPr>
      <t xml:space="preserve">CHIESA SAN NICOLA DI BARI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55</t>
    </r>
  </si>
  <si>
    <r>
      <rPr>
        <b/>
        <sz val="10"/>
        <rFont val="Arial"/>
        <family val="2"/>
      </rPr>
      <t xml:space="preserve">CHIESA SAN MICHELE ARCANGELO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56</t>
    </r>
  </si>
  <si>
    <r>
      <rPr>
        <b/>
        <sz val="10"/>
        <rFont val="Arial"/>
        <family val="2"/>
      </rPr>
      <t xml:space="preserve">CHIESA SAN MICHELE ARCANGELO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57</t>
    </r>
  </si>
  <si>
    <r>
      <rPr>
        <b/>
        <sz val="10"/>
        <rFont val="Arial"/>
        <family val="2"/>
      </rPr>
      <t xml:space="preserve">CHIESA SAN 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58</t>
    </r>
  </si>
  <si>
    <r>
      <rPr>
        <b/>
        <sz val="10"/>
        <rFont val="Arial"/>
        <family val="2"/>
      </rPr>
      <t xml:space="preserve">CHIESA SANTA GIUSTA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59</t>
    </r>
  </si>
  <si>
    <r>
      <rPr>
        <b/>
        <sz val="10"/>
        <rFont val="Arial"/>
        <family val="2"/>
      </rPr>
      <t xml:space="preserve">CHIESA SAN PIETRO APOSTOLO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60</t>
    </r>
  </si>
  <si>
    <r>
      <rPr>
        <b/>
        <sz val="10"/>
        <rFont val="Arial"/>
        <family val="2"/>
      </rPr>
      <t xml:space="preserve">CHIESA SAN FRANCESCO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61</t>
    </r>
  </si>
  <si>
    <r>
      <rPr>
        <b/>
        <sz val="10"/>
        <rFont val="Arial"/>
        <family val="2"/>
      </rPr>
      <t xml:space="preserve">CHIESA SAN GIOVANNI AD INSULAM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62</t>
    </r>
  </si>
  <si>
    <r>
      <rPr>
        <b/>
        <sz val="10"/>
        <rFont val="Arial"/>
        <family val="2"/>
      </rPr>
      <t xml:space="preserve">CHIESA SANTA MARIA DEL PONTE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63</t>
    </r>
  </si>
  <si>
    <r>
      <rPr>
        <b/>
        <sz val="10"/>
        <rFont val="Arial"/>
        <family val="2"/>
      </rPr>
      <t xml:space="preserve">CHIESA SANTA MARIA DELLE GRAZIE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64</t>
    </r>
  </si>
  <si>
    <r>
      <rPr>
        <b/>
        <sz val="10"/>
        <rFont val="Arial"/>
        <family val="2"/>
      </rPr>
      <t xml:space="preserve">CHIESA SANTA MARIA DEGLI ANGELI O SAN ANTONIO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65</t>
    </r>
  </si>
  <si>
    <r>
      <rPr>
        <b/>
        <sz val="10"/>
        <rFont val="Arial"/>
        <family val="2"/>
      </rPr>
      <t xml:space="preserve">CHIESA MADONNA DEI RACCOMANDATI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66</t>
    </r>
  </si>
  <si>
    <r>
      <rPr>
        <b/>
        <sz val="10"/>
        <rFont val="Arial"/>
        <family val="2"/>
      </rPr>
      <t xml:space="preserve">CHIESASAN BIAGIO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67</t>
    </r>
  </si>
  <si>
    <r>
      <rPr>
        <b/>
        <sz val="10"/>
        <rFont val="Arial"/>
        <family val="2"/>
      </rPr>
      <t xml:space="preserve">ABBAZIA SAN GIOVANNI BATTISTA 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68</t>
    </r>
  </si>
  <si>
    <r>
      <rPr>
        <b/>
        <sz val="10"/>
        <rFont val="Arial"/>
        <family val="2"/>
      </rPr>
      <t xml:space="preserve">CHIESA SAN PIETRO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69</t>
    </r>
  </si>
  <si>
    <r>
      <rPr>
        <b/>
        <sz val="10"/>
        <rFont val="Arial"/>
        <family val="2"/>
      </rPr>
      <t xml:space="preserve">CHIESA MADONNA DELL'ARCO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70</t>
    </r>
  </si>
  <si>
    <r>
      <rPr>
        <b/>
        <sz val="10"/>
        <rFont val="Arial"/>
        <family val="2"/>
      </rPr>
      <t xml:space="preserve">TIRO A SEGNO  
"A. BAFILE"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71</t>
    </r>
  </si>
  <si>
    <r>
      <rPr>
        <b/>
        <sz val="10"/>
        <rFont val="Arial"/>
        <family val="2"/>
      </rPr>
      <t xml:space="preserve">CHIESA SAN PANFILO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72</t>
    </r>
  </si>
  <si>
    <r>
      <rPr>
        <b/>
        <sz val="10"/>
        <rFont val="Arial"/>
        <family val="2"/>
      </rPr>
      <t xml:space="preserve">CHIESA SAN QUINZIANO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73</t>
    </r>
  </si>
  <si>
    <r>
      <rPr>
        <b/>
        <sz val="10"/>
        <rFont val="Arial"/>
        <family val="2"/>
      </rPr>
      <t xml:space="preserve">CHIESA SAN RANIERO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74</t>
    </r>
  </si>
  <si>
    <r>
      <rPr>
        <b/>
        <sz val="10"/>
        <rFont val="Arial"/>
        <family val="2"/>
      </rPr>
      <t xml:space="preserve">CHIESA SAN SAN LORENZO DELLA SERRA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75</t>
    </r>
  </si>
  <si>
    <r>
      <t xml:space="preserve">*** </t>
    </r>
    <r>
      <rPr>
        <b/>
        <sz val="12"/>
        <color indexed="10"/>
        <rFont val="Arial"/>
        <family val="2"/>
      </rPr>
      <t>La numerazione non è progressiva in quanto talune proposte di intervento non fanno parte del presente Piano (vedi allegato alla G.U.  Serie generale n. 125 del 31/05/2018</t>
    </r>
  </si>
  <si>
    <t xml:space="preserve">DELIBERA CIPE 112 del 22 dicembre 2017  
Pubblicata in G.U.  Serie Generale n.125 del 31/05/2018
PIANO ANNUALE  2018 </t>
  </si>
  <si>
    <t>FINARELLI CLAUDIO</t>
  </si>
  <si>
    <t>F13G17000620001</t>
  </si>
  <si>
    <t>7595954B87</t>
  </si>
  <si>
    <t>F43C12000070001</t>
  </si>
  <si>
    <t>PORZIELLA PANFILO</t>
  </si>
  <si>
    <t>NON ANCORA NOMINATO</t>
  </si>
  <si>
    <t xml:space="preserve">MASCILLI MIGLIORINI </t>
  </si>
  <si>
    <t>PIOVANELLO VALERIO</t>
  </si>
  <si>
    <t>ORSATTI ROBERTO</t>
  </si>
  <si>
    <t>CICIOTTI AUGUSTO</t>
  </si>
  <si>
    <t>NATALUCCI ANNA</t>
  </si>
  <si>
    <t>DI STEFANO ANTONIO</t>
  </si>
  <si>
    <t>MARCHETTI MARCELLO</t>
  </si>
  <si>
    <t>F23G18000420001</t>
  </si>
  <si>
    <t>F23G17000470001</t>
  </si>
  <si>
    <t>F93G18000270001</t>
  </si>
  <si>
    <t>F23G18000310006</t>
  </si>
  <si>
    <t>F23G17000490001</t>
  </si>
  <si>
    <t>F43G18000090001</t>
  </si>
  <si>
    <t>F53G17000450001</t>
  </si>
  <si>
    <t>F13G17000650001</t>
  </si>
  <si>
    <t>F13G18000290001</t>
  </si>
  <si>
    <t>F13G18000300001</t>
  </si>
  <si>
    <t>F13G18000310001</t>
  </si>
  <si>
    <t>F13G18000330001</t>
  </si>
  <si>
    <t>F13G18000440001</t>
  </si>
  <si>
    <t>F63G19000010001</t>
  </si>
  <si>
    <t>F83G18000360001</t>
  </si>
  <si>
    <t>F83G18000350001</t>
  </si>
  <si>
    <t>J17E17000170001</t>
  </si>
  <si>
    <t>J17E17000180001</t>
  </si>
  <si>
    <t xml:space="preserve">lavori DI COMPLETAMENTO ultimati </t>
  </si>
  <si>
    <t>affidati incarichi di progettazione, sicurezza e redazione della relazione geologica</t>
  </si>
  <si>
    <t>ZA626EBCEB</t>
  </si>
  <si>
    <t>LAVORI DI COMPLETAMENTO ULTIMATI</t>
  </si>
  <si>
    <t>Stato Avanzamento Lavori</t>
  </si>
  <si>
    <r>
      <rPr>
        <b/>
        <sz val="10"/>
        <rFont val="Arial"/>
        <family val="2"/>
      </rPr>
      <t xml:space="preserve">CHIESA SANTA CATERINA D'ALESSANDRIA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52</t>
    </r>
  </si>
  <si>
    <t>F17E17000280001</t>
  </si>
  <si>
    <t xml:space="preserve">no RUP     </t>
  </si>
  <si>
    <t>F13C17000240001</t>
  </si>
  <si>
    <t>F37E17000110001</t>
  </si>
  <si>
    <t>F62F15000180001</t>
  </si>
  <si>
    <t>F77E18000110001</t>
  </si>
  <si>
    <t>F14B12001230001</t>
  </si>
  <si>
    <t>F57E17000300001</t>
  </si>
  <si>
    <t>F47E17000320001</t>
  </si>
  <si>
    <t>F27E18000100001</t>
  </si>
  <si>
    <t>F11H7000230001</t>
  </si>
  <si>
    <t>CIPE 112</t>
  </si>
  <si>
    <t>CUP APERTI</t>
  </si>
  <si>
    <t>CUP NON APERTI</t>
  </si>
  <si>
    <t>TOTALE FINANZIATO</t>
  </si>
  <si>
    <t>somme pagate in anticipazione</t>
  </si>
  <si>
    <t>F57E17000310001</t>
  </si>
  <si>
    <t>finanziato per lavori</t>
  </si>
  <si>
    <t xml:space="preserve">finanziato per progettazione </t>
  </si>
  <si>
    <t>totale finanziato cipe 112 annualità 2018</t>
  </si>
  <si>
    <t>ASPETTARE COMUNICAZIONE DA DI GIROLAMO</t>
  </si>
  <si>
    <t xml:space="preserve"> totale somme liquidabili</t>
  </si>
  <si>
    <t xml:space="preserve">IN FASE DI PROGETTAZIONE </t>
  </si>
  <si>
    <t>DA DEFINIRE</t>
  </si>
  <si>
    <r>
      <t xml:space="preserve">firmata la determina a contrarre  per gli affidamenti degli incarichi di progettazione, sicurezza e redazione della relazione geologica </t>
    </r>
    <r>
      <rPr>
        <b/>
        <sz val="10"/>
        <color indexed="21"/>
        <rFont val="Arial"/>
        <family val="2"/>
      </rPr>
      <t>PROCEDURE AVVIATE</t>
    </r>
  </si>
  <si>
    <t>PROCEDURE IN ITINERE</t>
  </si>
  <si>
    <t xml:space="preserve">
DA INIZIARE LA FASE INIZIALE PROGETTUALE DELL'INTERVENTO</t>
  </si>
  <si>
    <t>convenzione con provveditorato
D13C18000110001</t>
  </si>
  <si>
    <t>7899371F27</t>
  </si>
  <si>
    <t>19/12/2018
27/02/2020</t>
  </si>
  <si>
    <t>nominato dal provveditorato</t>
  </si>
  <si>
    <t xml:space="preserve">nel verbale di consegna lavori non è riportata la data prevista per l'ultimazione dei lavori </t>
  </si>
  <si>
    <t>IN CORSO DI PROGETTAZIONE</t>
  </si>
  <si>
    <t xml:space="preserve">
FASE INIZIALE PROGETTUALE DELL'INTERVENTO</t>
  </si>
  <si>
    <t xml:space="preserve">da rimodulare </t>
  </si>
  <si>
    <t>F17E17000290006</t>
  </si>
  <si>
    <t>F17E20000080001</t>
  </si>
  <si>
    <t>F17I20000030001</t>
  </si>
  <si>
    <t>F17E20000070001</t>
  </si>
  <si>
    <r>
      <t xml:space="preserve">N. intervento
</t>
    </r>
    <r>
      <rPr>
        <b/>
        <sz val="26"/>
        <color indexed="10"/>
        <rFont val="Arial"/>
        <family val="2"/>
      </rPr>
      <t>***</t>
    </r>
  </si>
  <si>
    <t>n. progr</t>
  </si>
  <si>
    <t>J37E17000600001</t>
  </si>
  <si>
    <t>PORTO MARIO
CICIOTTI AUGUSTO</t>
  </si>
  <si>
    <t>02/10/2018
31/10/2020</t>
  </si>
  <si>
    <t>F13G17000700001</t>
  </si>
  <si>
    <t>8471234B6F</t>
  </si>
  <si>
    <t>contratto re. 815/263 del 26/11/2020</t>
  </si>
  <si>
    <t>Ing. Giuseppe Galassi (Convenzione Comune)</t>
  </si>
  <si>
    <t xml:space="preserve">PANCALDI CARLA </t>
  </si>
  <si>
    <t>CICIONI (USRC)</t>
  </si>
  <si>
    <t>CENICCOLA</t>
  </si>
  <si>
    <t>DI BATTISTA (USRC)</t>
  </si>
  <si>
    <t>Ing. Alessandro Pilone (Convenzione Comune)</t>
  </si>
  <si>
    <t>MEDURI GIUSEPPE</t>
  </si>
  <si>
    <t>FINARELLI CLAUDIO D.L. D'ALO</t>
  </si>
  <si>
    <t>LIBERATORE SERGIO PASQUALE
LA MORTICELLA MAURIZIO</t>
  </si>
  <si>
    <t>Arch. Barbara Matticoli (convenzine Comune)</t>
  </si>
  <si>
    <t>MARSILI CORRADO sostituito da CICIOTTI .D. L. CALZETTA</t>
  </si>
  <si>
    <t>SCARCI VINCENZO/ ORATTI ROBERTO - D.L. CRIBER</t>
  </si>
  <si>
    <t>SCARCI VINCENZO/ DI GIROLAMO GIUSEPPE</t>
  </si>
  <si>
    <t xml:space="preserve">LIBERATORE SERGIO PASQUALE/
 LA MORTICELLA </t>
  </si>
  <si>
    <r>
      <t>Ing. DI MAIO GENNARO</t>
    </r>
    <r>
      <rPr>
        <sz val="10"/>
        <color indexed="10"/>
        <rFont val="Arial"/>
        <family val="2"/>
      </rPr>
      <t xml:space="preserve">
</t>
    </r>
    <r>
      <rPr>
        <sz val="10"/>
        <color indexed="15"/>
        <rFont val="Arial"/>
        <family val="2"/>
      </rPr>
      <t>(convenzione con provveditorato )</t>
    </r>
  </si>
  <si>
    <t xml:space="preserve">LIBERATORE SERGIO PASQUALE/ LA MORTICELLA </t>
  </si>
  <si>
    <t>SCARCI VINCENZO/ PEZZI ALDO 
D.L. CRIBER</t>
  </si>
  <si>
    <t>LIBERATORE / 
PEZZI ALDO GIORGIO</t>
  </si>
  <si>
    <t>DI GIROLAMO GIUSEPPE
 D.L. PORZIELLA</t>
  </si>
  <si>
    <t>LA MORTICELLA GIUSEPPE
D.L. PORZIELLA</t>
  </si>
  <si>
    <t xml:space="preserve">LIBERATORE SERGIO PASQUALE
LA MORTICELLA </t>
  </si>
  <si>
    <t>COLABIANCHI (USRC)</t>
  </si>
  <si>
    <t>Geom. Alfredo Cervelli (Convenzione Comune)</t>
  </si>
  <si>
    <t>CALZETTA ANDREA (USRA)</t>
  </si>
  <si>
    <t>CERVELLI</t>
  </si>
  <si>
    <t>Geom. Carmine Damiani (Convenzione Comune)</t>
  </si>
  <si>
    <t>5211691776</t>
  </si>
  <si>
    <r>
      <t xml:space="preserve">CUP su contratto F18I13000120001 
</t>
    </r>
    <r>
      <rPr>
        <sz val="11"/>
        <color indexed="10"/>
        <rFont val="Times New Roman"/>
        <family val="1"/>
      </rPr>
      <t xml:space="preserve">F13G17000620001
Risultano due cup </t>
    </r>
  </si>
  <si>
    <t>MARCHETTI MARCELLO 
 CICIOTTI AUGUSTO</t>
  </si>
  <si>
    <t>29/04/2016
08/01/2019</t>
  </si>
  <si>
    <t>DI GIROLAMO GIUSEPPE
Ing. CIANNELLA ANGELO
 (SR basilicata)</t>
  </si>
  <si>
    <t>lavori</t>
  </si>
  <si>
    <t>progettazione</t>
  </si>
  <si>
    <t>18/02/2014
24/11/2017</t>
  </si>
  <si>
    <t>contratto n. 601/49 del 26/11/2015
 atto di sottomissione n.1 rep 668/116 del 14/09/2016</t>
  </si>
  <si>
    <t xml:space="preserve">27/10/2016
 I stralcio
</t>
  </si>
  <si>
    <t>F35G17000460001</t>
  </si>
  <si>
    <t xml:space="preserve">RUP   e D.L. CICIOTTI AUGUSTO </t>
  </si>
  <si>
    <t>DI GIROLAMO GIUSEPPE
ING. CIANNELLA ANGELO (SR Basilicata)</t>
  </si>
  <si>
    <t>MARCHETTI MARCELLO
CICIOTTI AUGUSTO</t>
  </si>
  <si>
    <t>F17E17000320001</t>
  </si>
  <si>
    <t>8733760EBD</t>
  </si>
  <si>
    <t>Data prevista per la consegna del progetto</t>
  </si>
  <si>
    <t>Data del contratto o altro atto soggetto a GIG</t>
  </si>
  <si>
    <t>CONTRATTO 781/229
del 20/11/2018</t>
  </si>
  <si>
    <t xml:space="preserve">contratto rep 831 del 19/07/2021 </t>
  </si>
  <si>
    <t xml:space="preserve">PORTO MARIO
PANCALDI CARLA </t>
  </si>
  <si>
    <t>02/10/2018
10/02/2021</t>
  </si>
  <si>
    <t>F16F17000030001</t>
  </si>
  <si>
    <t>F87E17002810001</t>
  </si>
  <si>
    <t>IN CORSO</t>
  </si>
  <si>
    <t>ULTIMATA</t>
  </si>
  <si>
    <r>
      <t xml:space="preserve">FINARELLI CLAUDIO  </t>
    </r>
    <r>
      <rPr>
        <b/>
        <sz val="10"/>
        <color indexed="10"/>
        <rFont val="Times New Roman"/>
        <family val="1"/>
      </rPr>
      <t xml:space="preserve">sostituito da Ceniccola </t>
    </r>
  </si>
  <si>
    <r>
      <t xml:space="preserve">FINARELLI CLAUDIO </t>
    </r>
    <r>
      <rPr>
        <b/>
        <sz val="10"/>
        <color indexed="10"/>
        <rFont val="Times New Roman"/>
        <family val="1"/>
      </rPr>
      <t>sostituito da 
Ing. Michele Suriani (Convenzione Comune)</t>
    </r>
  </si>
  <si>
    <t>LAVORI CONCLUSI CON CIPE 135/2012 ANNUALIITA' 2013 rimodulato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</si>
</sst>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.00_-;\-* #,##0.00_-;_-* &quot;-&quot;_-;_-@_-"/>
    <numFmt numFmtId="185" formatCode="#,##0.00\ "/>
    <numFmt numFmtId="186" formatCode="&quot;€&quot;\ #,##0.00"/>
    <numFmt numFmtId="187" formatCode="[$-410]dddd\ d\ mmmm\ yyyy"/>
    <numFmt numFmtId="188" formatCode="dd/mm/yy;@"/>
    <numFmt numFmtId="189" formatCode="000000"/>
    <numFmt numFmtId="190" formatCode="d/m/yy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"/>
    <numFmt numFmtId="196" formatCode="_-[$€-410]\ * #,##0.00_-;\-[$€-410]\ * #,##0.00_-;_-[$€-410]\ * &quot;-&quot;??_-;_-@_-"/>
    <numFmt numFmtId="197" formatCode="h\.mm\.ss"/>
    <numFmt numFmtId="198" formatCode="0.0%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00%"/>
    <numFmt numFmtId="204" formatCode="_-&quot;L.&quot;\ * #,##0.000_-;\-&quot;L.&quot;\ * #,##0.000_-;_-&quot;L.&quot;\ * &quot;-&quot;??_-;_-@_-"/>
    <numFmt numFmtId="205" formatCode="_-&quot;L.&quot;\ * #,##0.0000_-;\-&quot;L.&quot;\ * #,##0.0000_-;_-&quot;L.&quot;\ * &quot;-&quot;??_-;_-@_-"/>
    <numFmt numFmtId="206" formatCode="_-&quot;L.&quot;\ * #,##0.0_-;\-&quot;L.&quot;\ * #,##0.0_-;_-&quot;L.&quot;\ * &quot;-&quot;??_-;_-@_-"/>
    <numFmt numFmtId="207" formatCode="_-&quot;L.&quot;\ * #,##0_-;\-&quot;L.&quot;\ * #,##0_-;_-&quot;L.&quot;\ * &quot;-&quot;??_-;_-@_-"/>
    <numFmt numFmtId="208" formatCode="#,##0.00\ &quot;€&quot;"/>
  </numFmts>
  <fonts count="7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2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sz val="11"/>
      <color indexed="10"/>
      <name val="Times New Roman"/>
      <family val="1"/>
    </font>
    <font>
      <b/>
      <sz val="14"/>
      <name val="Tahom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64" fillId="0" borderId="2" applyNumberFormat="0" applyFill="0" applyAlignment="0" applyProtection="0"/>
    <xf numFmtId="0" fontId="65" fillId="19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15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8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Font="0" applyAlignment="0" applyProtection="0"/>
    <xf numFmtId="0" fontId="70" fillId="18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55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57" fillId="28" borderId="0" applyNumberFormat="0" applyBorder="0" applyAlignment="0" applyProtection="0"/>
    <xf numFmtId="0" fontId="74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4" fontId="4" fillId="8" borderId="10" xfId="46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8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8" borderId="10" xfId="48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186" fontId="4" fillId="8" borderId="10" xfId="63" applyNumberFormat="1" applyFont="1" applyFill="1" applyBorder="1" applyAlignment="1" applyProtection="1">
      <alignment horizontal="right" vertical="center"/>
      <protection/>
    </xf>
    <xf numFmtId="0" fontId="1" fillId="30" borderId="10" xfId="48" applyFont="1" applyFill="1" applyBorder="1" applyAlignment="1" applyProtection="1">
      <alignment horizontal="center" vertical="center"/>
      <protection/>
    </xf>
    <xf numFmtId="4" fontId="4" fillId="30" borderId="10" xfId="46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>
      <alignment/>
    </xf>
    <xf numFmtId="0" fontId="1" fillId="0" borderId="10" xfId="48" applyFont="1" applyFill="1" applyBorder="1" applyAlignment="1" applyProtection="1">
      <alignment horizontal="center" vertical="center" wrapText="1"/>
      <protection/>
    </xf>
    <xf numFmtId="186" fontId="4" fillId="0" borderId="10" xfId="63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10" fontId="4" fillId="31" borderId="11" xfId="52" applyNumberFormat="1" applyFont="1" applyFill="1" applyBorder="1" applyAlignment="1">
      <alignment horizontal="right" vertical="center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Alignment="1">
      <alignment horizontal="right" vertical="center"/>
    </xf>
    <xf numFmtId="0" fontId="12" fillId="8" borderId="10" xfId="48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8" borderId="10" xfId="48" applyFont="1" applyFill="1" applyBorder="1" applyAlignment="1" applyProtection="1">
      <alignment horizontal="center" vertical="center"/>
      <protection locked="0"/>
    </xf>
    <xf numFmtId="1" fontId="12" fillId="8" borderId="10" xfId="48" applyNumberFormat="1" applyFont="1" applyFill="1" applyBorder="1" applyAlignment="1" applyProtection="1">
      <alignment horizontal="center" vertical="center" wrapText="1"/>
      <protection locked="0"/>
    </xf>
    <xf numFmtId="49" fontId="12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48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8" borderId="10" xfId="48" applyFont="1" applyFill="1" applyBorder="1" applyAlignment="1" applyProtection="1">
      <alignment horizontal="center" vertical="center" wrapText="1"/>
      <protection/>
    </xf>
    <xf numFmtId="0" fontId="1" fillId="8" borderId="10" xfId="48" applyFont="1" applyFill="1" applyBorder="1" applyAlignment="1" applyProtection="1">
      <alignment horizontal="center" vertical="center"/>
      <protection/>
    </xf>
    <xf numFmtId="0" fontId="2" fillId="8" borderId="10" xfId="48" applyFont="1" applyFill="1" applyBorder="1" applyAlignment="1" applyProtection="1">
      <alignment horizontal="center" vertical="center"/>
      <protection/>
    </xf>
    <xf numFmtId="0" fontId="2" fillId="8" borderId="10" xfId="49" applyFont="1" applyFill="1" applyBorder="1" applyAlignment="1">
      <alignment horizontal="left" vertical="center" wrapText="1"/>
      <protection/>
    </xf>
    <xf numFmtId="1" fontId="1" fillId="32" borderId="10" xfId="48" applyNumberFormat="1" applyFont="1" applyFill="1" applyBorder="1" applyAlignment="1" applyProtection="1">
      <alignment horizontal="center" vertical="center"/>
      <protection/>
    </xf>
    <xf numFmtId="0" fontId="1" fillId="8" borderId="10" xfId="48" applyFont="1" applyFill="1" applyBorder="1" applyAlignment="1" applyProtection="1">
      <alignment horizontal="left" vertical="center" wrapText="1"/>
      <protection locked="0"/>
    </xf>
    <xf numFmtId="0" fontId="1" fillId="0" borderId="0" xfId="4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9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" fontId="4" fillId="0" borderId="10" xfId="46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4" fontId="0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31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4" fillId="9" borderId="11" xfId="6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96" fontId="4" fillId="33" borderId="11" xfId="63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196" fontId="4" fillId="34" borderId="11" xfId="52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10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0" borderId="10" xfId="46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4" fontId="0" fillId="31" borderId="10" xfId="0" applyNumberFormat="1" applyFont="1" applyFill="1" applyBorder="1" applyAlignment="1">
      <alignment horizontal="right" vertical="center" wrapText="1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4" fontId="0" fillId="37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196" fontId="4" fillId="31" borderId="10" xfId="63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6" fontId="4" fillId="9" borderId="10" xfId="63" applyNumberFormat="1" applyFont="1" applyFill="1" applyBorder="1" applyAlignment="1">
      <alignment vertical="center"/>
    </xf>
    <xf numFmtId="0" fontId="28" fillId="38" borderId="0" xfId="0" applyFont="1" applyFill="1" applyAlignment="1">
      <alignment vertical="center" wrapText="1"/>
    </xf>
    <xf numFmtId="186" fontId="76" fillId="31" borderId="0" xfId="0" applyNumberFormat="1" applyFont="1" applyFill="1" applyAlignment="1">
      <alignment vertical="center"/>
    </xf>
    <xf numFmtId="4" fontId="4" fillId="8" borderId="12" xfId="46" applyNumberFormat="1" applyFont="1" applyFill="1" applyBorder="1" applyAlignment="1" applyProtection="1">
      <alignment horizontal="center" vertical="center"/>
      <protection/>
    </xf>
    <xf numFmtId="186" fontId="4" fillId="8" borderId="12" xfId="63" applyNumberFormat="1" applyFont="1" applyFill="1" applyBorder="1" applyAlignment="1" applyProtection="1">
      <alignment horizontal="right" vertical="center"/>
      <protection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4" fontId="0" fillId="6" borderId="10" xfId="0" applyNumberFormat="1" applyFont="1" applyFill="1" applyBorder="1" applyAlignment="1">
      <alignment horizontal="right" vertical="center"/>
    </xf>
    <xf numFmtId="4" fontId="0" fillId="6" borderId="10" xfId="0" applyNumberFormat="1" applyFont="1" applyFill="1" applyBorder="1" applyAlignment="1">
      <alignment horizontal="right" vertical="center"/>
    </xf>
    <xf numFmtId="0" fontId="0" fillId="8" borderId="12" xfId="46" applyNumberFormat="1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4" fillId="34" borderId="16" xfId="0" applyNumberFormat="1" applyFont="1" applyFill="1" applyBorder="1" applyAlignment="1">
      <alignment horizontal="right" vertical="center"/>
    </xf>
    <xf numFmtId="0" fontId="13" fillId="6" borderId="1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/>
    </xf>
    <xf numFmtId="4" fontId="4" fillId="6" borderId="18" xfId="0" applyNumberFormat="1" applyFont="1" applyFill="1" applyBorder="1" applyAlignment="1">
      <alignment vertical="center"/>
    </xf>
    <xf numFmtId="0" fontId="13" fillId="8" borderId="13" xfId="46" applyNumberFormat="1" applyFont="1" applyFill="1" applyBorder="1" applyAlignment="1" applyProtection="1">
      <alignment horizontal="left" vertical="center" wrapText="1"/>
      <protection/>
    </xf>
    <xf numFmtId="4" fontId="4" fillId="8" borderId="14" xfId="46" applyNumberFormat="1" applyFont="1" applyFill="1" applyBorder="1" applyAlignment="1" applyProtection="1">
      <alignment horizontal="center" vertical="center"/>
      <protection/>
    </xf>
    <xf numFmtId="186" fontId="4" fillId="8" borderId="16" xfId="63" applyNumberFormat="1" applyFont="1" applyFill="1" applyBorder="1" applyAlignment="1" applyProtection="1">
      <alignment horizontal="right" vertical="center"/>
      <protection/>
    </xf>
    <xf numFmtId="0" fontId="10" fillId="31" borderId="0" xfId="0" applyFont="1" applyFill="1" applyAlignment="1">
      <alignment vertical="center"/>
    </xf>
    <xf numFmtId="170" fontId="0" fillId="0" borderId="0" xfId="0" applyNumberFormat="1" applyFill="1" applyAlignment="1">
      <alignment/>
    </xf>
    <xf numFmtId="186" fontId="0" fillId="0" borderId="10" xfId="63" applyNumberFormat="1" applyFont="1" applyFill="1" applyBorder="1" applyAlignment="1" applyProtection="1">
      <alignment horizontal="right" vertical="center"/>
      <protection/>
    </xf>
    <xf numFmtId="14" fontId="75" fillId="0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right" vertical="center" wrapText="1"/>
    </xf>
    <xf numFmtId="0" fontId="13" fillId="39" borderId="11" xfId="0" applyFont="1" applyFill="1" applyBorder="1" applyAlignment="1">
      <alignment horizontal="right" vertical="center" wrapText="1"/>
    </xf>
    <xf numFmtId="0" fontId="15" fillId="8" borderId="11" xfId="63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4" fontId="14" fillId="40" borderId="10" xfId="0" applyNumberFormat="1" applyFont="1" applyFill="1" applyBorder="1" applyAlignment="1">
      <alignment horizontal="right" vertical="center" wrapText="1"/>
    </xf>
    <xf numFmtId="4" fontId="0" fillId="41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0" fontId="4" fillId="8" borderId="10" xfId="52" applyNumberFormat="1" applyFont="1" applyFill="1" applyBorder="1" applyAlignment="1" applyProtection="1">
      <alignment horizontal="right" vertical="center"/>
      <protection/>
    </xf>
    <xf numFmtId="0" fontId="26" fillId="31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>
      <alignment horizontal="right" vertical="center"/>
    </xf>
    <xf numFmtId="0" fontId="4" fillId="31" borderId="10" xfId="0" applyFont="1" applyFill="1" applyBorder="1" applyAlignment="1">
      <alignment vertical="center"/>
    </xf>
    <xf numFmtId="4" fontId="4" fillId="31" borderId="10" xfId="0" applyNumberFormat="1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horizontal="right" vertical="center" wrapText="1"/>
    </xf>
    <xf numFmtId="0" fontId="4" fillId="31" borderId="16" xfId="0" applyFont="1" applyFill="1" applyBorder="1" applyAlignment="1">
      <alignment horizontal="center" vertical="center" wrapText="1"/>
    </xf>
    <xf numFmtId="196" fontId="4" fillId="9" borderId="0" xfId="63" applyNumberFormat="1" applyFont="1" applyFill="1" applyBorder="1" applyAlignment="1">
      <alignment vertical="center"/>
    </xf>
    <xf numFmtId="196" fontId="4" fillId="33" borderId="0" xfId="63" applyNumberFormat="1" applyFont="1" applyFill="1" applyBorder="1" applyAlignment="1">
      <alignment vertical="center"/>
    </xf>
    <xf numFmtId="196" fontId="4" fillId="34" borderId="0" xfId="52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75" fillId="31" borderId="10" xfId="0" applyFont="1" applyFill="1" applyBorder="1" applyAlignment="1">
      <alignment horizontal="left" vertical="center" wrapText="1"/>
    </xf>
    <xf numFmtId="0" fontId="4" fillId="31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left" vertical="center" wrapText="1"/>
    </xf>
    <xf numFmtId="186" fontId="4" fillId="0" borderId="0" xfId="0" applyNumberFormat="1" applyFont="1" applyAlignment="1">
      <alignment/>
    </xf>
    <xf numFmtId="0" fontId="5" fillId="8" borderId="10" xfId="48" applyFont="1" applyFill="1" applyBorder="1" applyAlignment="1" applyProtection="1">
      <alignment horizontal="center" vertical="center" wrapText="1"/>
      <protection locked="0"/>
    </xf>
    <xf numFmtId="0" fontId="11" fillId="41" borderId="10" xfId="0" applyFont="1" applyFill="1" applyBorder="1" applyAlignment="1">
      <alignment horizontal="left" vertical="center" wrapText="1"/>
    </xf>
    <xf numFmtId="0" fontId="10" fillId="42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13" fillId="43" borderId="0" xfId="0" applyFont="1" applyFill="1" applyAlignment="1">
      <alignment horizontal="center" vertical="center" wrapText="1"/>
    </xf>
    <xf numFmtId="0" fontId="77" fillId="36" borderId="13" xfId="48" applyFont="1" applyFill="1" applyBorder="1" applyAlignment="1" applyProtection="1">
      <alignment horizontal="center" vertical="center" wrapText="1"/>
      <protection/>
    </xf>
    <xf numFmtId="0" fontId="77" fillId="36" borderId="14" xfId="48" applyFont="1" applyFill="1" applyBorder="1" applyAlignment="1" applyProtection="1">
      <alignment horizontal="center" vertical="center" wrapText="1"/>
      <protection/>
    </xf>
    <xf numFmtId="0" fontId="77" fillId="36" borderId="16" xfId="48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31" borderId="19" xfId="48" applyFont="1" applyFill="1" applyBorder="1" applyAlignment="1" applyProtection="1">
      <alignment horizontal="center" vertical="center" wrapText="1"/>
      <protection/>
    </xf>
    <xf numFmtId="0" fontId="18" fillId="31" borderId="20" xfId="48" applyFont="1" applyFill="1" applyBorder="1" applyAlignment="1" applyProtection="1">
      <alignment horizontal="center" vertical="center" wrapText="1"/>
      <protection/>
    </xf>
    <xf numFmtId="0" fontId="18" fillId="31" borderId="21" xfId="48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Richiesta rimodulazion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9"/>
  <sheetViews>
    <sheetView tabSelected="1" zoomScale="80" zoomScaleNormal="80" zoomScalePageLayoutView="0" workbookViewId="0" topLeftCell="S1">
      <pane ySplit="2" topLeftCell="A3" activePane="bottomLeft" state="frozen"/>
      <selection pane="topLeft" activeCell="X1" sqref="X1"/>
      <selection pane="bottomLeft" activeCell="AJ1" sqref="AJ1:AK16384"/>
    </sheetView>
  </sheetViews>
  <sheetFormatPr defaultColWidth="9.140625" defaultRowHeight="351.75" customHeight="1"/>
  <cols>
    <col min="2" max="2" width="10.57421875" style="32" customWidth="1"/>
    <col min="3" max="3" width="5.8515625" style="7" customWidth="1"/>
    <col min="4" max="4" width="0.13671875" style="7" customWidth="1"/>
    <col min="5" max="5" width="7.7109375" style="59" hidden="1" customWidth="1"/>
    <col min="6" max="6" width="7.7109375" style="7" customWidth="1"/>
    <col min="7" max="7" width="4.7109375" style="7" hidden="1" customWidth="1"/>
    <col min="8" max="8" width="21.00390625" style="60" customWidth="1"/>
    <col min="9" max="9" width="16.421875" style="22" customWidth="1"/>
    <col min="10" max="10" width="5.57421875" style="7" customWidth="1"/>
    <col min="11" max="11" width="16.8515625" style="11" customWidth="1"/>
    <col min="12" max="12" width="19.57421875" style="11" customWidth="1"/>
    <col min="13" max="13" width="19.421875" style="12" customWidth="1"/>
    <col min="14" max="14" width="11.421875" style="7" hidden="1" customWidth="1"/>
    <col min="15" max="15" width="13.7109375" style="13" customWidth="1"/>
    <col min="16" max="16" width="15.7109375" style="3" customWidth="1"/>
    <col min="17" max="17" width="12.140625" style="7" customWidth="1"/>
    <col min="18" max="19" width="16.57421875" style="19" customWidth="1"/>
    <col min="20" max="21" width="13.8515625" style="3" customWidth="1"/>
    <col min="22" max="22" width="13.421875" style="3" customWidth="1"/>
    <col min="23" max="23" width="15.421875" style="3" customWidth="1"/>
    <col min="24" max="24" width="11.00390625" style="3" hidden="1" customWidth="1"/>
    <col min="25" max="25" width="15.8515625" style="3" customWidth="1"/>
    <col min="26" max="26" width="13.57421875" style="0" customWidth="1"/>
    <col min="27" max="27" width="15.8515625" style="0" customWidth="1"/>
    <col min="28" max="28" width="15.421875" style="0" customWidth="1"/>
    <col min="29" max="29" width="10.7109375" style="2" customWidth="1"/>
    <col min="30" max="30" width="15.421875" style="1" customWidth="1"/>
    <col min="31" max="31" width="16.00390625" style="1" customWidth="1"/>
    <col min="32" max="32" width="14.00390625" style="1" customWidth="1"/>
    <col min="33" max="33" width="17.8515625" style="14" customWidth="1"/>
    <col min="34" max="34" width="20.00390625" style="14" customWidth="1"/>
    <col min="35" max="35" width="17.8515625" style="14" customWidth="1"/>
    <col min="36" max="36" width="16.00390625" style="0" customWidth="1"/>
  </cols>
  <sheetData>
    <row r="1" spans="2:13" ht="93" customHeight="1">
      <c r="B1" s="166" t="s">
        <v>167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35" ht="127.5" customHeight="1">
      <c r="A2" s="43" t="s">
        <v>245</v>
      </c>
      <c r="B2" s="43" t="s">
        <v>9</v>
      </c>
      <c r="C2" s="43" t="s">
        <v>10</v>
      </c>
      <c r="D2" s="46" t="s">
        <v>11</v>
      </c>
      <c r="E2" s="43" t="s">
        <v>21</v>
      </c>
      <c r="F2" s="43" t="s">
        <v>244</v>
      </c>
      <c r="G2" s="43" t="s">
        <v>22</v>
      </c>
      <c r="H2" s="46" t="s">
        <v>15</v>
      </c>
      <c r="I2" s="43" t="s">
        <v>12</v>
      </c>
      <c r="J2" s="47" t="s">
        <v>4</v>
      </c>
      <c r="K2" s="43" t="s">
        <v>27</v>
      </c>
      <c r="L2" s="46" t="s">
        <v>39</v>
      </c>
      <c r="M2" s="43" t="s">
        <v>16</v>
      </c>
      <c r="N2" s="43" t="s">
        <v>8</v>
      </c>
      <c r="O2" s="43" t="s">
        <v>1</v>
      </c>
      <c r="P2" s="43" t="s">
        <v>34</v>
      </c>
      <c r="Q2" s="43" t="s">
        <v>24</v>
      </c>
      <c r="R2" s="43" t="s">
        <v>0</v>
      </c>
      <c r="S2" s="43" t="s">
        <v>294</v>
      </c>
      <c r="T2" s="43" t="s">
        <v>5</v>
      </c>
      <c r="U2" s="43" t="s">
        <v>295</v>
      </c>
      <c r="V2" s="43" t="s">
        <v>32</v>
      </c>
      <c r="W2" s="43" t="s">
        <v>17</v>
      </c>
      <c r="X2" s="43" t="s">
        <v>18</v>
      </c>
      <c r="Y2" s="43" t="s">
        <v>23</v>
      </c>
      <c r="Z2" s="48" t="s">
        <v>13</v>
      </c>
      <c r="AA2" s="48" t="s">
        <v>2</v>
      </c>
      <c r="AB2" s="48" t="s">
        <v>3</v>
      </c>
      <c r="AC2" s="48" t="s">
        <v>20</v>
      </c>
      <c r="AD2" s="43" t="s">
        <v>226</v>
      </c>
      <c r="AE2" s="43" t="s">
        <v>31</v>
      </c>
      <c r="AF2" s="43" t="s">
        <v>19</v>
      </c>
      <c r="AG2" s="150" t="s">
        <v>14</v>
      </c>
      <c r="AH2" s="43" t="s">
        <v>7</v>
      </c>
      <c r="AI2" s="43" t="s">
        <v>203</v>
      </c>
    </row>
    <row r="3" spans="1:36" s="2" customFormat="1" ht="163.5" customHeight="1">
      <c r="A3" s="44">
        <v>1</v>
      </c>
      <c r="B3" s="32" t="s">
        <v>37</v>
      </c>
      <c r="C3" s="32">
        <v>2018</v>
      </c>
      <c r="D3" s="49"/>
      <c r="E3" s="5" t="s">
        <v>26</v>
      </c>
      <c r="F3" s="44">
        <v>1</v>
      </c>
      <c r="G3" s="5"/>
      <c r="H3" s="88" t="s">
        <v>169</v>
      </c>
      <c r="I3" s="36" t="s">
        <v>25</v>
      </c>
      <c r="J3" s="83" t="s">
        <v>6</v>
      </c>
      <c r="K3" s="35" t="s">
        <v>42</v>
      </c>
      <c r="L3" s="83"/>
      <c r="M3" s="9" t="s">
        <v>97</v>
      </c>
      <c r="N3" s="4"/>
      <c r="O3" s="36" t="s">
        <v>43</v>
      </c>
      <c r="P3" s="99">
        <v>2231619.75</v>
      </c>
      <c r="Q3" s="34"/>
      <c r="R3" s="37" t="s">
        <v>170</v>
      </c>
      <c r="S3" s="37"/>
      <c r="T3" s="15">
        <v>41856</v>
      </c>
      <c r="U3" s="15" t="s">
        <v>296</v>
      </c>
      <c r="W3" s="74">
        <v>681181.31</v>
      </c>
      <c r="X3" s="74"/>
      <c r="Y3" s="74">
        <f aca="true" t="shared" si="0" ref="Y3:Y34">+P3-W3</f>
        <v>1550438.44</v>
      </c>
      <c r="Z3" s="15">
        <v>43207</v>
      </c>
      <c r="AA3" s="15">
        <v>43328</v>
      </c>
      <c r="AB3" s="75">
        <v>43425</v>
      </c>
      <c r="AC3" s="75"/>
      <c r="AD3" s="41">
        <f>353626.02+324149.36+98779.33+20313+31720+9909.56+57690.76+3405.93+12549.27+75112.96+344.7+26138.25+994862.34+37500+26644.8</f>
        <v>2072746.28</v>
      </c>
      <c r="AE3" s="37">
        <f aca="true" t="shared" si="1" ref="AE3:AE33">SUM(P3-AD3)</f>
        <v>158873.46999999997</v>
      </c>
      <c r="AF3" s="82">
        <f aca="true" t="shared" si="2" ref="AF3:AF34">(AD3/P3)</f>
        <v>0.9288080014527564</v>
      </c>
      <c r="AG3" s="131" t="s">
        <v>168</v>
      </c>
      <c r="AH3" s="87" t="s">
        <v>199</v>
      </c>
      <c r="AI3" s="87" t="s">
        <v>199</v>
      </c>
      <c r="AJ3" s="117"/>
    </row>
    <row r="4" spans="1:35" s="2" customFormat="1" ht="129.75" customHeight="1">
      <c r="A4" s="44">
        <v>2</v>
      </c>
      <c r="B4" s="32" t="s">
        <v>37</v>
      </c>
      <c r="C4" s="32">
        <v>2018</v>
      </c>
      <c r="D4" s="49"/>
      <c r="E4" s="5" t="s">
        <v>26</v>
      </c>
      <c r="F4" s="44">
        <v>2</v>
      </c>
      <c r="G4" s="5"/>
      <c r="H4" s="88" t="s">
        <v>205</v>
      </c>
      <c r="I4" s="36" t="s">
        <v>25</v>
      </c>
      <c r="J4" s="83" t="s">
        <v>6</v>
      </c>
      <c r="K4" s="35" t="s">
        <v>42</v>
      </c>
      <c r="L4" s="85"/>
      <c r="M4" s="9" t="s">
        <v>98</v>
      </c>
      <c r="N4" s="4"/>
      <c r="O4" s="36" t="s">
        <v>43</v>
      </c>
      <c r="P4" s="100">
        <v>6000000</v>
      </c>
      <c r="Q4" s="34"/>
      <c r="R4" s="37" t="s">
        <v>293</v>
      </c>
      <c r="S4" s="37"/>
      <c r="T4" s="88"/>
      <c r="U4" s="15" t="s">
        <v>297</v>
      </c>
      <c r="V4" s="37"/>
      <c r="W4" s="37">
        <v>114680</v>
      </c>
      <c r="X4" s="37"/>
      <c r="Y4" s="74">
        <f t="shared" si="0"/>
        <v>5885320</v>
      </c>
      <c r="Z4" s="39">
        <v>44397</v>
      </c>
      <c r="AA4" s="39">
        <v>44711</v>
      </c>
      <c r="AB4" s="39">
        <v>44469</v>
      </c>
      <c r="AC4" s="39">
        <v>44469</v>
      </c>
      <c r="AD4" s="37">
        <f>400+482735.54+3330.6+34404+80276+763.54</f>
        <v>601909.6799999999</v>
      </c>
      <c r="AE4" s="37">
        <f t="shared" si="1"/>
        <v>5398090.32</v>
      </c>
      <c r="AF4" s="82">
        <f t="shared" si="2"/>
        <v>0.10031828</v>
      </c>
      <c r="AG4" s="131" t="s">
        <v>172</v>
      </c>
      <c r="AH4" s="45"/>
      <c r="AI4" s="45"/>
    </row>
    <row r="5" spans="1:35" s="31" customFormat="1" ht="145.5" customHeight="1">
      <c r="A5" s="44">
        <v>3</v>
      </c>
      <c r="B5" s="32" t="s">
        <v>37</v>
      </c>
      <c r="C5" s="32">
        <v>2018</v>
      </c>
      <c r="D5" s="49"/>
      <c r="E5" s="5" t="s">
        <v>26</v>
      </c>
      <c r="F5" s="44">
        <v>3</v>
      </c>
      <c r="G5" s="29"/>
      <c r="H5" s="88" t="s">
        <v>241</v>
      </c>
      <c r="I5" s="36" t="s">
        <v>25</v>
      </c>
      <c r="J5" s="83" t="s">
        <v>6</v>
      </c>
      <c r="K5" s="35" t="s">
        <v>42</v>
      </c>
      <c r="L5" s="84" t="s">
        <v>57</v>
      </c>
      <c r="M5" s="9" t="s">
        <v>99</v>
      </c>
      <c r="N5" s="30"/>
      <c r="O5" s="36" t="s">
        <v>43</v>
      </c>
      <c r="P5" s="100">
        <v>1000000</v>
      </c>
      <c r="Q5" s="34"/>
      <c r="R5" s="37"/>
      <c r="S5" s="37"/>
      <c r="T5" s="65"/>
      <c r="U5" s="65"/>
      <c r="V5" s="37"/>
      <c r="W5" s="37"/>
      <c r="X5" s="37"/>
      <c r="Y5" s="74">
        <f t="shared" si="0"/>
        <v>1000000</v>
      </c>
      <c r="Z5" s="39"/>
      <c r="AA5" s="39"/>
      <c r="AB5" s="37"/>
      <c r="AC5" s="37"/>
      <c r="AD5" s="37"/>
      <c r="AE5" s="37">
        <f t="shared" si="1"/>
        <v>1000000</v>
      </c>
      <c r="AF5" s="82">
        <f t="shared" si="2"/>
        <v>0</v>
      </c>
      <c r="AG5" s="131" t="s">
        <v>177</v>
      </c>
      <c r="AH5" s="69"/>
      <c r="AI5" s="69"/>
    </row>
    <row r="6" spans="1:35" s="31" customFormat="1" ht="129.75" customHeight="1">
      <c r="A6" s="44">
        <v>4</v>
      </c>
      <c r="B6" s="32" t="s">
        <v>37</v>
      </c>
      <c r="C6" s="32">
        <v>2018</v>
      </c>
      <c r="D6" s="49"/>
      <c r="E6" s="5" t="s">
        <v>26</v>
      </c>
      <c r="F6" s="44">
        <v>4</v>
      </c>
      <c r="G6" s="29"/>
      <c r="H6" s="37"/>
      <c r="I6" s="36" t="s">
        <v>25</v>
      </c>
      <c r="J6" s="83" t="s">
        <v>6</v>
      </c>
      <c r="K6" s="35" t="s">
        <v>42</v>
      </c>
      <c r="L6" s="84"/>
      <c r="M6" s="9" t="s">
        <v>100</v>
      </c>
      <c r="N6" s="30"/>
      <c r="O6" s="36" t="s">
        <v>43</v>
      </c>
      <c r="P6" s="100">
        <v>1500000</v>
      </c>
      <c r="Q6" s="34"/>
      <c r="R6" s="37"/>
      <c r="S6" s="37"/>
      <c r="T6" s="65"/>
      <c r="U6" s="65"/>
      <c r="V6" s="37"/>
      <c r="W6" s="37"/>
      <c r="X6" s="37"/>
      <c r="Y6" s="74">
        <f t="shared" si="0"/>
        <v>1500000</v>
      </c>
      <c r="Z6" s="39"/>
      <c r="AA6" s="39"/>
      <c r="AB6" s="39"/>
      <c r="AC6" s="39"/>
      <c r="AD6" s="37"/>
      <c r="AE6" s="37">
        <f t="shared" si="1"/>
        <v>1500000</v>
      </c>
      <c r="AF6" s="82">
        <f t="shared" si="2"/>
        <v>0</v>
      </c>
      <c r="AG6" s="151" t="s">
        <v>252</v>
      </c>
      <c r="AH6" s="45"/>
      <c r="AI6" s="45"/>
    </row>
    <row r="7" spans="1:35" s="31" customFormat="1" ht="144.75" customHeight="1">
      <c r="A7" s="44">
        <v>5</v>
      </c>
      <c r="B7" s="32" t="s">
        <v>37</v>
      </c>
      <c r="C7" s="32">
        <v>2018</v>
      </c>
      <c r="D7" s="49"/>
      <c r="E7" s="5" t="s">
        <v>26</v>
      </c>
      <c r="F7" s="44">
        <v>5</v>
      </c>
      <c r="G7" s="29"/>
      <c r="H7" s="88" t="s">
        <v>171</v>
      </c>
      <c r="I7" s="36" t="s">
        <v>41</v>
      </c>
      <c r="J7" s="83" t="s">
        <v>40</v>
      </c>
      <c r="K7" s="35" t="s">
        <v>42</v>
      </c>
      <c r="L7" s="84"/>
      <c r="M7" s="9" t="s">
        <v>101</v>
      </c>
      <c r="N7" s="30"/>
      <c r="O7" s="36" t="s">
        <v>43</v>
      </c>
      <c r="P7" s="100">
        <v>1200000</v>
      </c>
      <c r="Q7" s="34"/>
      <c r="R7" s="66"/>
      <c r="S7" s="66"/>
      <c r="T7" s="65">
        <v>44350</v>
      </c>
      <c r="U7" s="65"/>
      <c r="V7" s="37"/>
      <c r="W7" s="37"/>
      <c r="X7" s="37"/>
      <c r="Y7" s="74">
        <f t="shared" si="0"/>
        <v>1200000</v>
      </c>
      <c r="Z7" s="39"/>
      <c r="AA7" s="39"/>
      <c r="AB7" s="37"/>
      <c r="AC7" s="37"/>
      <c r="AD7" s="37"/>
      <c r="AE7" s="37">
        <f t="shared" si="1"/>
        <v>1200000</v>
      </c>
      <c r="AF7" s="82">
        <f t="shared" si="2"/>
        <v>0</v>
      </c>
      <c r="AG7" s="131" t="s">
        <v>290</v>
      </c>
      <c r="AH7" s="45"/>
      <c r="AI7" s="45"/>
    </row>
    <row r="8" spans="1:35" s="31" customFormat="1" ht="129.75" customHeight="1">
      <c r="A8" s="44">
        <v>6</v>
      </c>
      <c r="B8" s="32" t="s">
        <v>37</v>
      </c>
      <c r="C8" s="32">
        <v>2018</v>
      </c>
      <c r="D8" s="49"/>
      <c r="E8" s="5" t="s">
        <v>26</v>
      </c>
      <c r="F8" s="44">
        <v>6</v>
      </c>
      <c r="G8" s="29"/>
      <c r="H8" s="130" t="s">
        <v>279</v>
      </c>
      <c r="I8" s="36" t="s">
        <v>25</v>
      </c>
      <c r="J8" s="83" t="s">
        <v>6</v>
      </c>
      <c r="K8" s="35" t="s">
        <v>42</v>
      </c>
      <c r="L8" s="84"/>
      <c r="M8" s="9" t="s">
        <v>102</v>
      </c>
      <c r="N8" s="30"/>
      <c r="O8" s="36" t="s">
        <v>43</v>
      </c>
      <c r="P8" s="100">
        <v>3000000</v>
      </c>
      <c r="Q8" s="34"/>
      <c r="R8" s="38" t="s">
        <v>278</v>
      </c>
      <c r="S8" s="38"/>
      <c r="T8" s="39" t="s">
        <v>285</v>
      </c>
      <c r="U8" s="39"/>
      <c r="V8" s="37" t="s">
        <v>286</v>
      </c>
      <c r="W8" s="37">
        <v>4799823.22</v>
      </c>
      <c r="X8" s="37"/>
      <c r="Y8" s="140">
        <f>+P8-W8</f>
        <v>-1799823.2199999997</v>
      </c>
      <c r="Z8" s="39">
        <v>42144</v>
      </c>
      <c r="AA8" s="39">
        <v>42701</v>
      </c>
      <c r="AB8" s="64" t="s">
        <v>287</v>
      </c>
      <c r="AC8" s="37"/>
      <c r="AD8" s="37">
        <f>7803.12+239347.8+230272.52+778536.68+532162.83</f>
        <v>1788122.9500000002</v>
      </c>
      <c r="AE8" s="37">
        <f t="shared" si="1"/>
        <v>1211877.0499999998</v>
      </c>
      <c r="AF8" s="82">
        <f t="shared" si="2"/>
        <v>0.5960409833333334</v>
      </c>
      <c r="AG8" s="131" t="s">
        <v>174</v>
      </c>
      <c r="AH8" s="45"/>
      <c r="AI8" s="45"/>
    </row>
    <row r="9" spans="1:35" s="2" customFormat="1" ht="145.5" customHeight="1">
      <c r="A9" s="44">
        <v>7</v>
      </c>
      <c r="B9" s="32" t="s">
        <v>37</v>
      </c>
      <c r="C9" s="32">
        <v>2018</v>
      </c>
      <c r="D9" s="49"/>
      <c r="E9" s="5" t="s">
        <v>26</v>
      </c>
      <c r="F9" s="44">
        <v>7</v>
      </c>
      <c r="G9" s="49"/>
      <c r="H9" s="88" t="s">
        <v>187</v>
      </c>
      <c r="I9" s="36" t="s">
        <v>50</v>
      </c>
      <c r="J9" s="83" t="s">
        <v>6</v>
      </c>
      <c r="K9" s="35" t="s">
        <v>42</v>
      </c>
      <c r="L9" s="84"/>
      <c r="M9" s="9" t="s">
        <v>103</v>
      </c>
      <c r="N9" s="67"/>
      <c r="O9" s="36" t="s">
        <v>43</v>
      </c>
      <c r="P9" s="100">
        <v>350000</v>
      </c>
      <c r="Q9" s="34"/>
      <c r="R9" s="37"/>
      <c r="S9" s="37"/>
      <c r="T9" s="65"/>
      <c r="U9" s="65"/>
      <c r="V9" s="37"/>
      <c r="W9" s="37"/>
      <c r="X9" s="37"/>
      <c r="Y9" s="74">
        <f t="shared" si="0"/>
        <v>350000</v>
      </c>
      <c r="Z9" s="39"/>
      <c r="AA9" s="39"/>
      <c r="AB9" s="39"/>
      <c r="AC9" s="39"/>
      <c r="AD9" s="37"/>
      <c r="AE9" s="37">
        <f t="shared" si="1"/>
        <v>350000</v>
      </c>
      <c r="AF9" s="82">
        <f t="shared" si="2"/>
        <v>0</v>
      </c>
      <c r="AG9" s="131" t="s">
        <v>304</v>
      </c>
      <c r="AH9" s="45"/>
      <c r="AI9" s="45"/>
    </row>
    <row r="10" spans="1:35" s="2" customFormat="1" ht="149.25" customHeight="1">
      <c r="A10" s="44">
        <v>8</v>
      </c>
      <c r="B10" s="32" t="s">
        <v>37</v>
      </c>
      <c r="C10" s="32">
        <v>2018</v>
      </c>
      <c r="D10" s="49"/>
      <c r="E10" s="5" t="s">
        <v>26</v>
      </c>
      <c r="F10" s="44">
        <v>8</v>
      </c>
      <c r="G10" s="49"/>
      <c r="H10" s="88" t="s">
        <v>188</v>
      </c>
      <c r="I10" s="36" t="s">
        <v>25</v>
      </c>
      <c r="J10" s="83" t="s">
        <v>6</v>
      </c>
      <c r="K10" s="35" t="s">
        <v>42</v>
      </c>
      <c r="L10" s="84" t="s">
        <v>44</v>
      </c>
      <c r="M10" s="9" t="s">
        <v>104</v>
      </c>
      <c r="N10" s="67"/>
      <c r="O10" s="36" t="s">
        <v>43</v>
      </c>
      <c r="P10" s="100">
        <v>900000</v>
      </c>
      <c r="Q10" s="34"/>
      <c r="R10" s="37"/>
      <c r="S10" s="37"/>
      <c r="T10" s="65"/>
      <c r="U10" s="65"/>
      <c r="V10" s="37"/>
      <c r="W10" s="37"/>
      <c r="X10" s="37"/>
      <c r="Y10" s="74">
        <f t="shared" si="0"/>
        <v>900000</v>
      </c>
      <c r="Z10" s="39"/>
      <c r="AA10" s="39"/>
      <c r="AB10" s="39"/>
      <c r="AC10" s="39"/>
      <c r="AD10" s="37"/>
      <c r="AE10" s="37">
        <f t="shared" si="1"/>
        <v>900000</v>
      </c>
      <c r="AF10" s="82">
        <f t="shared" si="2"/>
        <v>0</v>
      </c>
      <c r="AG10" s="131" t="s">
        <v>305</v>
      </c>
      <c r="AH10" s="45"/>
      <c r="AI10" s="45"/>
    </row>
    <row r="11" spans="1:35" s="2" customFormat="1" ht="129.75" customHeight="1">
      <c r="A11" s="44">
        <v>9</v>
      </c>
      <c r="B11" s="32" t="s">
        <v>37</v>
      </c>
      <c r="C11" s="32">
        <v>2018</v>
      </c>
      <c r="D11" s="49"/>
      <c r="E11" s="5" t="s">
        <v>26</v>
      </c>
      <c r="F11" s="44">
        <v>9</v>
      </c>
      <c r="G11" s="49"/>
      <c r="H11" s="88" t="s">
        <v>207</v>
      </c>
      <c r="I11" s="68" t="s">
        <v>45</v>
      </c>
      <c r="J11" s="83" t="s">
        <v>6</v>
      </c>
      <c r="K11" s="35" t="s">
        <v>42</v>
      </c>
      <c r="L11" s="84"/>
      <c r="M11" s="9" t="s">
        <v>105</v>
      </c>
      <c r="N11" s="67"/>
      <c r="O11" s="36" t="s">
        <v>43</v>
      </c>
      <c r="P11" s="100">
        <v>300000</v>
      </c>
      <c r="Q11" s="34"/>
      <c r="R11" s="37"/>
      <c r="S11" s="37"/>
      <c r="T11" s="65">
        <v>43406</v>
      </c>
      <c r="U11" s="65"/>
      <c r="V11" s="37"/>
      <c r="W11" s="37"/>
      <c r="X11" s="37"/>
      <c r="Y11" s="74">
        <f t="shared" si="0"/>
        <v>300000</v>
      </c>
      <c r="Z11" s="39"/>
      <c r="AA11" s="39"/>
      <c r="AB11" s="39"/>
      <c r="AC11" s="39"/>
      <c r="AD11" s="37">
        <v>3823.01</v>
      </c>
      <c r="AE11" s="37">
        <f t="shared" si="1"/>
        <v>296176.99</v>
      </c>
      <c r="AF11" s="82">
        <f t="shared" si="2"/>
        <v>0.012743366666666667</v>
      </c>
      <c r="AG11" s="131" t="s">
        <v>175</v>
      </c>
      <c r="AH11" s="45"/>
      <c r="AI11" s="45" t="s">
        <v>227</v>
      </c>
    </row>
    <row r="12" spans="1:35" s="2" customFormat="1" ht="150.75" customHeight="1">
      <c r="A12" s="44">
        <v>10</v>
      </c>
      <c r="B12" s="32" t="s">
        <v>37</v>
      </c>
      <c r="C12" s="32">
        <v>2018</v>
      </c>
      <c r="D12" s="49"/>
      <c r="E12" s="5" t="s">
        <v>26</v>
      </c>
      <c r="F12" s="44">
        <v>10</v>
      </c>
      <c r="G12" s="49"/>
      <c r="H12" s="88" t="s">
        <v>208</v>
      </c>
      <c r="I12" s="68" t="s">
        <v>46</v>
      </c>
      <c r="J12" s="83" t="s">
        <v>6</v>
      </c>
      <c r="K12" s="35" t="s">
        <v>42</v>
      </c>
      <c r="L12" s="84"/>
      <c r="M12" s="9" t="s">
        <v>106</v>
      </c>
      <c r="N12" s="67"/>
      <c r="O12" s="36" t="s">
        <v>43</v>
      </c>
      <c r="P12" s="100">
        <v>2000000</v>
      </c>
      <c r="Q12" s="34"/>
      <c r="R12" s="37"/>
      <c r="S12" s="37"/>
      <c r="T12" s="39"/>
      <c r="U12" s="39"/>
      <c r="V12" s="37"/>
      <c r="W12" s="37"/>
      <c r="X12" s="37"/>
      <c r="Y12" s="74">
        <f t="shared" si="0"/>
        <v>2000000</v>
      </c>
      <c r="Z12" s="39"/>
      <c r="AA12" s="39"/>
      <c r="AB12" s="39"/>
      <c r="AC12" s="37"/>
      <c r="AD12" s="37"/>
      <c r="AE12" s="37">
        <f t="shared" si="1"/>
        <v>2000000</v>
      </c>
      <c r="AF12" s="82">
        <f t="shared" si="2"/>
        <v>0</v>
      </c>
      <c r="AG12" s="131" t="s">
        <v>175</v>
      </c>
      <c r="AH12" s="45"/>
      <c r="AI12" s="45" t="s">
        <v>227</v>
      </c>
    </row>
    <row r="13" spans="1:35" s="2" customFormat="1" ht="152.25" customHeight="1">
      <c r="A13" s="44">
        <v>11</v>
      </c>
      <c r="B13" s="32" t="s">
        <v>37</v>
      </c>
      <c r="C13" s="32">
        <v>2018</v>
      </c>
      <c r="D13" s="49"/>
      <c r="E13" s="5" t="s">
        <v>26</v>
      </c>
      <c r="F13" s="44">
        <v>11</v>
      </c>
      <c r="G13" s="49"/>
      <c r="H13" s="37" t="s">
        <v>206</v>
      </c>
      <c r="I13" s="68" t="s">
        <v>47</v>
      </c>
      <c r="J13" s="83" t="s">
        <v>6</v>
      </c>
      <c r="K13" s="35" t="s">
        <v>42</v>
      </c>
      <c r="L13" s="84"/>
      <c r="M13" s="9" t="s">
        <v>107</v>
      </c>
      <c r="N13" s="67"/>
      <c r="O13" s="36" t="s">
        <v>43</v>
      </c>
      <c r="P13" s="100">
        <v>2400000</v>
      </c>
      <c r="Q13" s="34"/>
      <c r="R13" s="37"/>
      <c r="S13" s="37"/>
      <c r="T13" s="65"/>
      <c r="U13" s="65"/>
      <c r="V13" s="37"/>
      <c r="W13" s="37"/>
      <c r="X13" s="37"/>
      <c r="Y13" s="74">
        <f t="shared" si="0"/>
        <v>2400000</v>
      </c>
      <c r="Z13" s="39"/>
      <c r="AA13" s="39"/>
      <c r="AB13" s="39"/>
      <c r="AC13" s="39"/>
      <c r="AD13" s="37"/>
      <c r="AE13" s="37">
        <f t="shared" si="1"/>
        <v>2400000</v>
      </c>
      <c r="AF13" s="82">
        <f t="shared" si="2"/>
        <v>0</v>
      </c>
      <c r="AG13" s="131" t="s">
        <v>253</v>
      </c>
      <c r="AH13" s="45"/>
      <c r="AI13" s="45"/>
    </row>
    <row r="14" spans="1:35" s="2" customFormat="1" ht="129.75" customHeight="1">
      <c r="A14" s="44">
        <v>12</v>
      </c>
      <c r="B14" s="32" t="s">
        <v>37</v>
      </c>
      <c r="C14" s="32">
        <v>2018</v>
      </c>
      <c r="D14" s="49"/>
      <c r="E14" s="5" t="s">
        <v>26</v>
      </c>
      <c r="F14" s="44">
        <v>12</v>
      </c>
      <c r="G14" s="49"/>
      <c r="H14" s="37" t="s">
        <v>206</v>
      </c>
      <c r="I14" s="68" t="s">
        <v>48</v>
      </c>
      <c r="J14" s="83" t="s">
        <v>6</v>
      </c>
      <c r="K14" s="35" t="s">
        <v>42</v>
      </c>
      <c r="L14" s="84"/>
      <c r="M14" s="9" t="s">
        <v>108</v>
      </c>
      <c r="N14" s="67"/>
      <c r="O14" s="36" t="s">
        <v>43</v>
      </c>
      <c r="P14" s="100">
        <v>620000</v>
      </c>
      <c r="Q14" s="34"/>
      <c r="R14" s="38"/>
      <c r="S14" s="38"/>
      <c r="T14" s="65"/>
      <c r="U14" s="65"/>
      <c r="V14" s="37"/>
      <c r="W14" s="37"/>
      <c r="X14" s="37"/>
      <c r="Y14" s="74">
        <f t="shared" si="0"/>
        <v>620000</v>
      </c>
      <c r="Z14" s="39"/>
      <c r="AA14" s="39"/>
      <c r="AB14" s="39"/>
      <c r="AC14" s="39"/>
      <c r="AD14" s="37"/>
      <c r="AE14" s="37">
        <f t="shared" si="1"/>
        <v>620000</v>
      </c>
      <c r="AF14" s="82">
        <f t="shared" si="2"/>
        <v>0</v>
      </c>
      <c r="AG14" s="131" t="s">
        <v>254</v>
      </c>
      <c r="AH14" s="45"/>
      <c r="AI14" s="45"/>
    </row>
    <row r="15" spans="1:35" s="2" customFormat="1" ht="129.75" customHeight="1">
      <c r="A15" s="44">
        <v>13</v>
      </c>
      <c r="B15" s="32" t="s">
        <v>37</v>
      </c>
      <c r="C15" s="32">
        <v>2018</v>
      </c>
      <c r="D15" s="49"/>
      <c r="E15" s="5" t="s">
        <v>26</v>
      </c>
      <c r="F15" s="44">
        <v>13</v>
      </c>
      <c r="G15" s="49"/>
      <c r="H15" s="37" t="s">
        <v>206</v>
      </c>
      <c r="I15" s="68" t="s">
        <v>49</v>
      </c>
      <c r="J15" s="83" t="s">
        <v>6</v>
      </c>
      <c r="K15" s="35" t="s">
        <v>42</v>
      </c>
      <c r="L15" s="84"/>
      <c r="M15" s="9" t="s">
        <v>109</v>
      </c>
      <c r="N15" s="67"/>
      <c r="O15" s="36" t="s">
        <v>43</v>
      </c>
      <c r="P15" s="100">
        <v>600000</v>
      </c>
      <c r="Q15" s="34"/>
      <c r="R15" s="38"/>
      <c r="S15" s="38"/>
      <c r="T15" s="65"/>
      <c r="U15" s="65"/>
      <c r="V15" s="37"/>
      <c r="W15" s="37"/>
      <c r="X15" s="37"/>
      <c r="Y15" s="74">
        <f t="shared" si="0"/>
        <v>600000</v>
      </c>
      <c r="Z15" s="39"/>
      <c r="AA15" s="39"/>
      <c r="AB15" s="39"/>
      <c r="AC15" s="39"/>
      <c r="AD15" s="37"/>
      <c r="AE15" s="37">
        <f t="shared" si="1"/>
        <v>600000</v>
      </c>
      <c r="AF15" s="82">
        <f t="shared" si="2"/>
        <v>0</v>
      </c>
      <c r="AG15" s="131" t="s">
        <v>255</v>
      </c>
      <c r="AH15" s="45"/>
      <c r="AI15" s="45"/>
    </row>
    <row r="16" spans="1:35" s="2" customFormat="1" ht="147" customHeight="1">
      <c r="A16" s="44">
        <v>14</v>
      </c>
      <c r="B16" s="32" t="s">
        <v>37</v>
      </c>
      <c r="C16" s="32">
        <v>2018</v>
      </c>
      <c r="D16" s="49"/>
      <c r="E16" s="5" t="s">
        <v>26</v>
      </c>
      <c r="F16" s="44">
        <v>14</v>
      </c>
      <c r="G16" s="49"/>
      <c r="H16" s="37" t="s">
        <v>206</v>
      </c>
      <c r="I16" s="68" t="s">
        <v>46</v>
      </c>
      <c r="J16" s="83" t="s">
        <v>6</v>
      </c>
      <c r="K16" s="35" t="s">
        <v>42</v>
      </c>
      <c r="L16" s="84"/>
      <c r="M16" s="9" t="s">
        <v>110</v>
      </c>
      <c r="N16" s="67"/>
      <c r="O16" s="36" t="s">
        <v>43</v>
      </c>
      <c r="P16" s="100">
        <v>900000</v>
      </c>
      <c r="Q16" s="34"/>
      <c r="R16" s="37"/>
      <c r="S16" s="37"/>
      <c r="T16" s="65"/>
      <c r="U16" s="65"/>
      <c r="V16" s="37"/>
      <c r="W16" s="37"/>
      <c r="X16" s="37"/>
      <c r="Y16" s="74">
        <f t="shared" si="0"/>
        <v>900000</v>
      </c>
      <c r="Z16" s="39"/>
      <c r="AA16" s="39"/>
      <c r="AB16" s="39"/>
      <c r="AC16" s="37"/>
      <c r="AD16" s="37"/>
      <c r="AE16" s="37">
        <f t="shared" si="1"/>
        <v>900000</v>
      </c>
      <c r="AF16" s="82">
        <f t="shared" si="2"/>
        <v>0</v>
      </c>
      <c r="AG16" s="131" t="s">
        <v>175</v>
      </c>
      <c r="AH16" s="45"/>
      <c r="AI16" s="45"/>
    </row>
    <row r="17" spans="1:35" s="2" customFormat="1" ht="159" customHeight="1">
      <c r="A17" s="44">
        <v>15</v>
      </c>
      <c r="B17" s="32" t="s">
        <v>37</v>
      </c>
      <c r="C17" s="32">
        <v>2018</v>
      </c>
      <c r="D17" s="49"/>
      <c r="E17" s="5" t="s">
        <v>26</v>
      </c>
      <c r="F17" s="44">
        <v>15</v>
      </c>
      <c r="G17" s="49"/>
      <c r="H17" s="37" t="s">
        <v>206</v>
      </c>
      <c r="I17" s="68" t="s">
        <v>48</v>
      </c>
      <c r="J17" s="83" t="s">
        <v>6</v>
      </c>
      <c r="K17" s="35" t="s">
        <v>42</v>
      </c>
      <c r="L17" s="84"/>
      <c r="M17" s="9" t="s">
        <v>111</v>
      </c>
      <c r="N17" s="67"/>
      <c r="O17" s="36" t="s">
        <v>43</v>
      </c>
      <c r="P17" s="100">
        <v>1000000</v>
      </c>
      <c r="Q17" s="34"/>
      <c r="R17" s="38"/>
      <c r="S17" s="38"/>
      <c r="T17" s="65"/>
      <c r="U17" s="65"/>
      <c r="V17" s="37"/>
      <c r="W17" s="37"/>
      <c r="X17" s="37"/>
      <c r="Y17" s="74">
        <f t="shared" si="0"/>
        <v>1000000</v>
      </c>
      <c r="Z17" s="39"/>
      <c r="AA17" s="39"/>
      <c r="AB17" s="39"/>
      <c r="AC17" s="39"/>
      <c r="AD17" s="37"/>
      <c r="AE17" s="37">
        <f t="shared" si="1"/>
        <v>1000000</v>
      </c>
      <c r="AF17" s="82">
        <f t="shared" si="2"/>
        <v>0</v>
      </c>
      <c r="AG17" s="131" t="s">
        <v>256</v>
      </c>
      <c r="AH17" s="45"/>
      <c r="AI17" s="45"/>
    </row>
    <row r="18" spans="1:35" s="2" customFormat="1" ht="143.25" customHeight="1">
      <c r="A18" s="44">
        <v>16</v>
      </c>
      <c r="B18" s="32" t="s">
        <v>37</v>
      </c>
      <c r="C18" s="32">
        <v>2018</v>
      </c>
      <c r="D18" s="49"/>
      <c r="E18" s="5" t="s">
        <v>26</v>
      </c>
      <c r="F18" s="44">
        <v>16</v>
      </c>
      <c r="G18" s="49"/>
      <c r="H18" s="88" t="s">
        <v>209</v>
      </c>
      <c r="I18" s="68" t="s">
        <v>51</v>
      </c>
      <c r="J18" s="83" t="s">
        <v>6</v>
      </c>
      <c r="K18" s="35" t="s">
        <v>42</v>
      </c>
      <c r="L18" s="84" t="s">
        <v>52</v>
      </c>
      <c r="M18" s="9" t="s">
        <v>112</v>
      </c>
      <c r="N18" s="67"/>
      <c r="O18" s="36" t="s">
        <v>43</v>
      </c>
      <c r="P18" s="100">
        <v>200000</v>
      </c>
      <c r="Q18" s="34"/>
      <c r="R18" s="38"/>
      <c r="S18" s="38"/>
      <c r="T18" s="65">
        <v>44350</v>
      </c>
      <c r="U18" s="65"/>
      <c r="V18" s="37"/>
      <c r="W18" s="37"/>
      <c r="X18" s="37"/>
      <c r="Y18" s="74">
        <f t="shared" si="0"/>
        <v>200000</v>
      </c>
      <c r="Z18" s="39"/>
      <c r="AA18" s="39"/>
      <c r="AB18" s="39"/>
      <c r="AC18" s="39"/>
      <c r="AD18" s="37"/>
      <c r="AE18" s="37">
        <f t="shared" si="1"/>
        <v>200000</v>
      </c>
      <c r="AF18" s="82">
        <f t="shared" si="2"/>
        <v>0</v>
      </c>
      <c r="AG18" s="131" t="s">
        <v>290</v>
      </c>
      <c r="AH18" s="45"/>
      <c r="AI18" s="45"/>
    </row>
    <row r="19" spans="1:35" s="2" customFormat="1" ht="135.75" customHeight="1">
      <c r="A19" s="44">
        <v>17</v>
      </c>
      <c r="B19" s="32" t="s">
        <v>37</v>
      </c>
      <c r="C19" s="32">
        <v>2018</v>
      </c>
      <c r="D19" s="49"/>
      <c r="E19" s="5" t="s">
        <v>26</v>
      </c>
      <c r="F19" s="44">
        <v>17</v>
      </c>
      <c r="G19" s="49"/>
      <c r="H19" s="37" t="s">
        <v>206</v>
      </c>
      <c r="I19" s="68" t="s">
        <v>53</v>
      </c>
      <c r="J19" s="83" t="s">
        <v>6</v>
      </c>
      <c r="K19" s="35" t="s">
        <v>42</v>
      </c>
      <c r="L19" s="84" t="s">
        <v>58</v>
      </c>
      <c r="M19" s="9" t="s">
        <v>113</v>
      </c>
      <c r="N19" s="67"/>
      <c r="O19" s="36" t="s">
        <v>43</v>
      </c>
      <c r="P19" s="100">
        <v>220000</v>
      </c>
      <c r="Q19" s="34"/>
      <c r="R19" s="38"/>
      <c r="S19" s="38"/>
      <c r="T19" s="39"/>
      <c r="U19" s="39"/>
      <c r="V19" s="37"/>
      <c r="W19" s="37"/>
      <c r="X19" s="37"/>
      <c r="Y19" s="74">
        <f t="shared" si="0"/>
        <v>220000</v>
      </c>
      <c r="Z19" s="39"/>
      <c r="AA19" s="39"/>
      <c r="AB19" s="39"/>
      <c r="AC19" s="39"/>
      <c r="AD19" s="37"/>
      <c r="AE19" s="37">
        <f t="shared" si="1"/>
        <v>220000</v>
      </c>
      <c r="AF19" s="82">
        <f t="shared" si="2"/>
        <v>0</v>
      </c>
      <c r="AG19" s="131" t="s">
        <v>256</v>
      </c>
      <c r="AH19" s="45"/>
      <c r="AI19" s="45"/>
    </row>
    <row r="20" spans="1:35" s="2" customFormat="1" ht="136.5" customHeight="1">
      <c r="A20" s="44">
        <v>18</v>
      </c>
      <c r="B20" s="32" t="s">
        <v>37</v>
      </c>
      <c r="C20" s="32">
        <v>2018</v>
      </c>
      <c r="D20" s="49"/>
      <c r="E20" s="5" t="s">
        <v>26</v>
      </c>
      <c r="F20" s="44">
        <v>18</v>
      </c>
      <c r="G20" s="49"/>
      <c r="H20" s="37"/>
      <c r="I20" s="68" t="s">
        <v>54</v>
      </c>
      <c r="J20" s="83" t="s">
        <v>6</v>
      </c>
      <c r="K20" s="35" t="s">
        <v>42</v>
      </c>
      <c r="L20" s="84"/>
      <c r="M20" s="9" t="s">
        <v>114</v>
      </c>
      <c r="N20" s="67"/>
      <c r="O20" s="36" t="s">
        <v>43</v>
      </c>
      <c r="P20" s="100">
        <v>200000</v>
      </c>
      <c r="Q20" s="34"/>
      <c r="R20" s="38"/>
      <c r="S20" s="38"/>
      <c r="T20" s="39"/>
      <c r="U20" s="39"/>
      <c r="V20" s="37"/>
      <c r="W20" s="37"/>
      <c r="X20" s="37"/>
      <c r="Y20" s="74">
        <f t="shared" si="0"/>
        <v>200000</v>
      </c>
      <c r="Z20" s="39"/>
      <c r="AA20" s="39"/>
      <c r="AB20" s="39"/>
      <c r="AC20" s="39"/>
      <c r="AD20" s="37"/>
      <c r="AE20" s="37">
        <f t="shared" si="1"/>
        <v>200000</v>
      </c>
      <c r="AF20" s="82">
        <f t="shared" si="2"/>
        <v>0</v>
      </c>
      <c r="AG20" s="131" t="s">
        <v>176</v>
      </c>
      <c r="AH20" s="45"/>
      <c r="AI20" s="45"/>
    </row>
    <row r="21" spans="1:35" s="2" customFormat="1" ht="129.75" customHeight="1">
      <c r="A21" s="44">
        <v>19</v>
      </c>
      <c r="B21" s="32" t="s">
        <v>37</v>
      </c>
      <c r="C21" s="32">
        <v>2018</v>
      </c>
      <c r="D21" s="49"/>
      <c r="E21" s="5" t="s">
        <v>26</v>
      </c>
      <c r="F21" s="44">
        <v>19</v>
      </c>
      <c r="G21" s="49"/>
      <c r="H21" s="88" t="s">
        <v>193</v>
      </c>
      <c r="I21" s="68" t="s">
        <v>25</v>
      </c>
      <c r="J21" s="83" t="s">
        <v>6</v>
      </c>
      <c r="K21" s="35" t="s">
        <v>42</v>
      </c>
      <c r="L21" s="84"/>
      <c r="M21" s="9" t="s">
        <v>115</v>
      </c>
      <c r="N21" s="67"/>
      <c r="O21" s="36" t="s">
        <v>43</v>
      </c>
      <c r="P21" s="99">
        <v>30000</v>
      </c>
      <c r="Q21" s="34"/>
      <c r="R21" s="38"/>
      <c r="S21" s="38"/>
      <c r="T21" s="39"/>
      <c r="U21" s="39"/>
      <c r="V21" s="37"/>
      <c r="W21" s="37"/>
      <c r="X21" s="37"/>
      <c r="Y21" s="74">
        <f t="shared" si="0"/>
        <v>30000</v>
      </c>
      <c r="Z21" s="39"/>
      <c r="AA21" s="39"/>
      <c r="AB21" s="64"/>
      <c r="AC21" s="39"/>
      <c r="AD21" s="37"/>
      <c r="AE21" s="37">
        <f t="shared" si="1"/>
        <v>30000</v>
      </c>
      <c r="AF21" s="82">
        <f t="shared" si="2"/>
        <v>0</v>
      </c>
      <c r="AG21" s="131" t="s">
        <v>177</v>
      </c>
      <c r="AH21" s="69"/>
      <c r="AI21" s="69" t="s">
        <v>237</v>
      </c>
    </row>
    <row r="22" spans="1:35" s="2" customFormat="1" ht="129.75" customHeight="1">
      <c r="A22" s="44">
        <v>20</v>
      </c>
      <c r="B22" s="32" t="s">
        <v>37</v>
      </c>
      <c r="C22" s="32">
        <v>2018</v>
      </c>
      <c r="D22" s="49"/>
      <c r="E22" s="5" t="s">
        <v>26</v>
      </c>
      <c r="F22" s="44">
        <v>20</v>
      </c>
      <c r="G22" s="49"/>
      <c r="H22" s="88" t="s">
        <v>192</v>
      </c>
      <c r="I22" s="68" t="s">
        <v>25</v>
      </c>
      <c r="J22" s="83" t="s">
        <v>6</v>
      </c>
      <c r="K22" s="35" t="s">
        <v>42</v>
      </c>
      <c r="L22" s="84"/>
      <c r="M22" s="9" t="s">
        <v>116</v>
      </c>
      <c r="N22" s="67"/>
      <c r="O22" s="36" t="s">
        <v>43</v>
      </c>
      <c r="P22" s="100">
        <v>700000</v>
      </c>
      <c r="Q22" s="34"/>
      <c r="R22" s="38"/>
      <c r="S22" s="38"/>
      <c r="T22" s="39">
        <v>43397</v>
      </c>
      <c r="U22" s="39"/>
      <c r="V22" s="37"/>
      <c r="W22" s="37"/>
      <c r="X22" s="37"/>
      <c r="Y22" s="74">
        <f t="shared" si="0"/>
        <v>700000</v>
      </c>
      <c r="Z22" s="39"/>
      <c r="AA22" s="39"/>
      <c r="AB22" s="37"/>
      <c r="AC22" s="39"/>
      <c r="AD22" s="37">
        <f>5582.72+9483.01</f>
        <v>15065.73</v>
      </c>
      <c r="AE22" s="37">
        <f t="shared" si="1"/>
        <v>684934.27</v>
      </c>
      <c r="AF22" s="82">
        <f t="shared" si="2"/>
        <v>0.021522471428571426</v>
      </c>
      <c r="AG22" s="131" t="s">
        <v>289</v>
      </c>
      <c r="AH22" s="45"/>
      <c r="AI22" s="69" t="s">
        <v>237</v>
      </c>
    </row>
    <row r="23" spans="1:35" s="2" customFormat="1" ht="141" customHeight="1">
      <c r="A23" s="44">
        <v>21</v>
      </c>
      <c r="B23" s="32" t="s">
        <v>37</v>
      </c>
      <c r="C23" s="32">
        <v>2018</v>
      </c>
      <c r="D23" s="49"/>
      <c r="E23" s="5" t="s">
        <v>26</v>
      </c>
      <c r="F23" s="44">
        <v>21</v>
      </c>
      <c r="G23" s="49"/>
      <c r="H23" s="88" t="s">
        <v>210</v>
      </c>
      <c r="I23" s="68" t="s">
        <v>55</v>
      </c>
      <c r="J23" s="83" t="s">
        <v>6</v>
      </c>
      <c r="K23" s="35" t="s">
        <v>42</v>
      </c>
      <c r="L23" s="84" t="s">
        <v>56</v>
      </c>
      <c r="M23" s="9" t="s">
        <v>117</v>
      </c>
      <c r="N23" s="67"/>
      <c r="O23" s="36" t="s">
        <v>43</v>
      </c>
      <c r="P23" s="100">
        <v>1500000</v>
      </c>
      <c r="Q23" s="34"/>
      <c r="R23" s="38"/>
      <c r="S23" s="38"/>
      <c r="T23" s="39"/>
      <c r="U23" s="39"/>
      <c r="V23" s="37"/>
      <c r="W23" s="37"/>
      <c r="X23" s="37"/>
      <c r="Y23" s="74">
        <f t="shared" si="0"/>
        <v>1500000</v>
      </c>
      <c r="Z23" s="37"/>
      <c r="AA23" s="37"/>
      <c r="AB23" s="37"/>
      <c r="AC23" s="39"/>
      <c r="AD23" s="37"/>
      <c r="AE23" s="37">
        <f t="shared" si="1"/>
        <v>1500000</v>
      </c>
      <c r="AF23" s="82">
        <f t="shared" si="2"/>
        <v>0</v>
      </c>
      <c r="AG23" s="131" t="s">
        <v>178</v>
      </c>
      <c r="AH23" s="69"/>
      <c r="AI23" s="69" t="s">
        <v>228</v>
      </c>
    </row>
    <row r="24" spans="1:35" s="2" customFormat="1" ht="198" customHeight="1">
      <c r="A24" s="44">
        <v>22</v>
      </c>
      <c r="B24" s="32" t="s">
        <v>37</v>
      </c>
      <c r="C24" s="32">
        <v>2018</v>
      </c>
      <c r="D24" s="49"/>
      <c r="E24" s="5" t="s">
        <v>26</v>
      </c>
      <c r="F24" s="44">
        <v>22</v>
      </c>
      <c r="G24" s="49"/>
      <c r="H24" s="88" t="s">
        <v>195</v>
      </c>
      <c r="I24" s="68" t="s">
        <v>59</v>
      </c>
      <c r="J24" s="83" t="s">
        <v>6</v>
      </c>
      <c r="K24" s="35" t="s">
        <v>42</v>
      </c>
      <c r="L24" s="84" t="s">
        <v>60</v>
      </c>
      <c r="M24" s="9" t="s">
        <v>118</v>
      </c>
      <c r="N24" s="67"/>
      <c r="O24" s="36" t="s">
        <v>43</v>
      </c>
      <c r="P24" s="99">
        <v>600000</v>
      </c>
      <c r="Q24" s="34"/>
      <c r="R24" s="38"/>
      <c r="S24" s="38"/>
      <c r="T24" s="39" t="s">
        <v>299</v>
      </c>
      <c r="U24" s="39"/>
      <c r="V24" s="37"/>
      <c r="W24" s="37"/>
      <c r="X24" s="37"/>
      <c r="Y24" s="74">
        <f t="shared" si="0"/>
        <v>600000</v>
      </c>
      <c r="Z24" s="39"/>
      <c r="AA24" s="39"/>
      <c r="AB24" s="37"/>
      <c r="AC24" s="37"/>
      <c r="AD24" s="37">
        <f>4478.18+9040.2</f>
        <v>13518.380000000001</v>
      </c>
      <c r="AE24" s="37">
        <f t="shared" si="1"/>
        <v>586481.62</v>
      </c>
      <c r="AF24" s="82">
        <f t="shared" si="2"/>
        <v>0.022530633333333334</v>
      </c>
      <c r="AG24" s="131" t="s">
        <v>298</v>
      </c>
      <c r="AH24" s="45"/>
      <c r="AI24" s="45" t="s">
        <v>229</v>
      </c>
    </row>
    <row r="25" spans="1:35" s="2" customFormat="1" ht="129.75" customHeight="1">
      <c r="A25" s="44">
        <v>23</v>
      </c>
      <c r="B25" s="32" t="s">
        <v>37</v>
      </c>
      <c r="C25" s="32">
        <v>2018</v>
      </c>
      <c r="D25" s="49"/>
      <c r="E25" s="5" t="s">
        <v>26</v>
      </c>
      <c r="F25" s="44">
        <v>23</v>
      </c>
      <c r="G25" s="49"/>
      <c r="H25" s="88" t="s">
        <v>242</v>
      </c>
      <c r="I25" s="68" t="s">
        <v>25</v>
      </c>
      <c r="J25" s="83" t="s">
        <v>6</v>
      </c>
      <c r="K25" s="35" t="s">
        <v>42</v>
      </c>
      <c r="L25" s="84"/>
      <c r="M25" s="9" t="s">
        <v>119</v>
      </c>
      <c r="N25" s="67"/>
      <c r="O25" s="36" t="s">
        <v>43</v>
      </c>
      <c r="P25" s="100">
        <v>1000000</v>
      </c>
      <c r="Q25" s="34"/>
      <c r="R25" s="38"/>
      <c r="S25" s="38"/>
      <c r="T25" s="39"/>
      <c r="U25" s="39"/>
      <c r="V25" s="37"/>
      <c r="W25" s="37"/>
      <c r="X25" s="37"/>
      <c r="Y25" s="74">
        <f t="shared" si="0"/>
        <v>1000000</v>
      </c>
      <c r="Z25" s="37"/>
      <c r="AA25" s="37"/>
      <c r="AB25" s="37"/>
      <c r="AC25" s="37"/>
      <c r="AD25" s="127">
        <v>14310.6</v>
      </c>
      <c r="AE25" s="37">
        <f t="shared" si="1"/>
        <v>985689.4</v>
      </c>
      <c r="AF25" s="82">
        <f t="shared" si="2"/>
        <v>0.0143106</v>
      </c>
      <c r="AG25" s="131" t="s">
        <v>177</v>
      </c>
      <c r="AH25" s="69"/>
      <c r="AI25" s="69"/>
    </row>
    <row r="26" spans="1:35" s="2" customFormat="1" ht="129.75" customHeight="1">
      <c r="A26" s="44">
        <v>24</v>
      </c>
      <c r="B26" s="32" t="s">
        <v>37</v>
      </c>
      <c r="C26" s="32">
        <v>2018</v>
      </c>
      <c r="D26" s="49"/>
      <c r="E26" s="5" t="s">
        <v>26</v>
      </c>
      <c r="F26" s="44">
        <v>24</v>
      </c>
      <c r="G26" s="49"/>
      <c r="H26" s="88" t="s">
        <v>190</v>
      </c>
      <c r="I26" s="68" t="s">
        <v>25</v>
      </c>
      <c r="J26" s="83" t="s">
        <v>6</v>
      </c>
      <c r="K26" s="35" t="s">
        <v>42</v>
      </c>
      <c r="L26" s="84" t="s">
        <v>61</v>
      </c>
      <c r="M26" s="9" t="s">
        <v>120</v>
      </c>
      <c r="N26" s="67"/>
      <c r="O26" s="36" t="s">
        <v>43</v>
      </c>
      <c r="P26" s="100">
        <v>800000</v>
      </c>
      <c r="Q26" s="34"/>
      <c r="R26" s="38"/>
      <c r="S26" s="38"/>
      <c r="T26" s="39"/>
      <c r="U26" s="39"/>
      <c r="V26" s="37"/>
      <c r="W26" s="37"/>
      <c r="X26" s="37"/>
      <c r="Y26" s="74">
        <f t="shared" si="0"/>
        <v>800000</v>
      </c>
      <c r="Z26" s="39"/>
      <c r="AA26" s="39"/>
      <c r="AB26" s="37"/>
      <c r="AC26" s="37"/>
      <c r="AD26" s="37">
        <v>2884.98</v>
      </c>
      <c r="AE26" s="37">
        <f t="shared" si="1"/>
        <v>797115.02</v>
      </c>
      <c r="AF26" s="82">
        <f t="shared" si="2"/>
        <v>0.0036062250000000002</v>
      </c>
      <c r="AG26" s="131" t="s">
        <v>177</v>
      </c>
      <c r="AH26" s="45"/>
      <c r="AI26" s="69" t="s">
        <v>237</v>
      </c>
    </row>
    <row r="27" spans="1:35" s="2" customFormat="1" ht="141" customHeight="1">
      <c r="A27" s="44">
        <v>25</v>
      </c>
      <c r="B27" s="32" t="s">
        <v>37</v>
      </c>
      <c r="C27" s="32">
        <v>2018</v>
      </c>
      <c r="D27" s="49"/>
      <c r="E27" s="5" t="s">
        <v>26</v>
      </c>
      <c r="F27" s="44">
        <v>25</v>
      </c>
      <c r="G27" s="49"/>
      <c r="H27" s="37"/>
      <c r="I27" s="68" t="s">
        <v>25</v>
      </c>
      <c r="J27" s="83" t="s">
        <v>6</v>
      </c>
      <c r="K27" s="35" t="s">
        <v>42</v>
      </c>
      <c r="L27" s="84" t="s">
        <v>38</v>
      </c>
      <c r="M27" s="9" t="s">
        <v>121</v>
      </c>
      <c r="N27" s="67"/>
      <c r="O27" s="36" t="s">
        <v>43</v>
      </c>
      <c r="P27" s="100">
        <v>1300000</v>
      </c>
      <c r="Q27" s="34"/>
      <c r="R27" s="38"/>
      <c r="S27" s="38"/>
      <c r="T27" s="39"/>
      <c r="U27" s="39"/>
      <c r="V27" s="37"/>
      <c r="W27" s="37"/>
      <c r="X27" s="37"/>
      <c r="Y27" s="74">
        <f t="shared" si="0"/>
        <v>1300000</v>
      </c>
      <c r="Z27" s="39"/>
      <c r="AA27" s="39"/>
      <c r="AB27" s="37"/>
      <c r="AC27" s="37"/>
      <c r="AD27" s="37"/>
      <c r="AE27" s="37">
        <f t="shared" si="1"/>
        <v>1300000</v>
      </c>
      <c r="AF27" s="82">
        <f t="shared" si="2"/>
        <v>0</v>
      </c>
      <c r="AG27" s="151" t="s">
        <v>257</v>
      </c>
      <c r="AH27" s="45"/>
      <c r="AI27" s="45"/>
    </row>
    <row r="28" spans="1:35" s="2" customFormat="1" ht="129.75" customHeight="1">
      <c r="A28" s="44">
        <v>26</v>
      </c>
      <c r="B28" s="32" t="s">
        <v>37</v>
      </c>
      <c r="C28" s="32">
        <v>2018</v>
      </c>
      <c r="D28" s="49"/>
      <c r="E28" s="5" t="s">
        <v>26</v>
      </c>
      <c r="F28" s="44">
        <v>26</v>
      </c>
      <c r="G28" s="49"/>
      <c r="H28" s="88" t="s">
        <v>240</v>
      </c>
      <c r="I28" s="68" t="s">
        <v>25</v>
      </c>
      <c r="J28" s="83" t="s">
        <v>6</v>
      </c>
      <c r="K28" s="35" t="s">
        <v>42</v>
      </c>
      <c r="L28" s="84" t="s">
        <v>62</v>
      </c>
      <c r="M28" s="9" t="s">
        <v>122</v>
      </c>
      <c r="N28" s="67"/>
      <c r="O28" s="36" t="s">
        <v>43</v>
      </c>
      <c r="P28" s="100">
        <v>500000</v>
      </c>
      <c r="Q28" s="34"/>
      <c r="R28" s="38"/>
      <c r="S28" s="38"/>
      <c r="T28" s="65">
        <v>44230</v>
      </c>
      <c r="U28" s="65"/>
      <c r="V28" s="37"/>
      <c r="W28" s="37"/>
      <c r="X28" s="37"/>
      <c r="Y28" s="74">
        <f t="shared" si="0"/>
        <v>500000</v>
      </c>
      <c r="Z28" s="39"/>
      <c r="AA28" s="39"/>
      <c r="AB28" s="39"/>
      <c r="AC28" s="39"/>
      <c r="AD28" s="37">
        <v>720.05</v>
      </c>
      <c r="AE28" s="37">
        <f t="shared" si="1"/>
        <v>499279.95</v>
      </c>
      <c r="AF28" s="82">
        <f t="shared" si="2"/>
        <v>0.0014401</v>
      </c>
      <c r="AG28" s="131" t="s">
        <v>177</v>
      </c>
      <c r="AH28" s="45"/>
      <c r="AI28" s="45"/>
    </row>
    <row r="29" spans="1:35" s="2" customFormat="1" ht="152.25" customHeight="1">
      <c r="A29" s="44">
        <v>27</v>
      </c>
      <c r="B29" s="32" t="s">
        <v>37</v>
      </c>
      <c r="C29" s="32">
        <v>2018</v>
      </c>
      <c r="D29" s="49"/>
      <c r="E29" s="5" t="s">
        <v>26</v>
      </c>
      <c r="F29" s="44">
        <v>27</v>
      </c>
      <c r="G29" s="49"/>
      <c r="H29" s="88" t="s">
        <v>194</v>
      </c>
      <c r="I29" s="68" t="s">
        <v>63</v>
      </c>
      <c r="J29" s="83" t="s">
        <v>6</v>
      </c>
      <c r="K29" s="35" t="s">
        <v>42</v>
      </c>
      <c r="L29" s="84"/>
      <c r="M29" s="9" t="s">
        <v>123</v>
      </c>
      <c r="N29" s="67"/>
      <c r="O29" s="36" t="s">
        <v>43</v>
      </c>
      <c r="P29" s="100">
        <v>1200000</v>
      </c>
      <c r="Q29" s="34"/>
      <c r="R29" s="38"/>
      <c r="S29" s="38"/>
      <c r="T29" s="65" t="s">
        <v>281</v>
      </c>
      <c r="U29" s="65"/>
      <c r="V29" s="37"/>
      <c r="W29" s="37"/>
      <c r="X29" s="37"/>
      <c r="Y29" s="74">
        <f t="shared" si="0"/>
        <v>1200000</v>
      </c>
      <c r="Z29" s="39"/>
      <c r="AA29" s="39"/>
      <c r="AB29" s="37"/>
      <c r="AC29" s="39"/>
      <c r="AD29" s="37">
        <f>10370+2605.44</f>
        <v>12975.44</v>
      </c>
      <c r="AE29" s="37">
        <f t="shared" si="1"/>
        <v>1187024.56</v>
      </c>
      <c r="AF29" s="82">
        <f t="shared" si="2"/>
        <v>0.010812866666666667</v>
      </c>
      <c r="AG29" s="131" t="s">
        <v>280</v>
      </c>
      <c r="AH29" s="45"/>
      <c r="AI29" s="69" t="s">
        <v>230</v>
      </c>
    </row>
    <row r="30" spans="1:35" s="2" customFormat="1" ht="144" customHeight="1">
      <c r="A30" s="44">
        <v>28</v>
      </c>
      <c r="B30" s="32" t="s">
        <v>37</v>
      </c>
      <c r="C30" s="32">
        <v>2018</v>
      </c>
      <c r="D30" s="49"/>
      <c r="E30" s="5" t="s">
        <v>26</v>
      </c>
      <c r="F30" s="50">
        <v>28</v>
      </c>
      <c r="G30" s="49"/>
      <c r="H30" s="88" t="s">
        <v>183</v>
      </c>
      <c r="I30" s="68" t="s">
        <v>64</v>
      </c>
      <c r="J30" s="83" t="s">
        <v>6</v>
      </c>
      <c r="K30" s="35" t="s">
        <v>42</v>
      </c>
      <c r="L30" s="84" t="s">
        <v>65</v>
      </c>
      <c r="M30" s="9" t="s">
        <v>124</v>
      </c>
      <c r="N30" s="67"/>
      <c r="O30" s="36" t="s">
        <v>43</v>
      </c>
      <c r="P30" s="99">
        <v>1500000</v>
      </c>
      <c r="Q30" s="34"/>
      <c r="R30" s="38"/>
      <c r="S30" s="38"/>
      <c r="T30" s="39"/>
      <c r="U30" s="39"/>
      <c r="V30" s="37"/>
      <c r="W30" s="37"/>
      <c r="X30" s="37"/>
      <c r="Y30" s="74">
        <f t="shared" si="0"/>
        <v>1500000</v>
      </c>
      <c r="Z30" s="39"/>
      <c r="AA30" s="39"/>
      <c r="AB30" s="39"/>
      <c r="AC30" s="39"/>
      <c r="AD30" s="37"/>
      <c r="AE30" s="37">
        <f t="shared" si="1"/>
        <v>1500000</v>
      </c>
      <c r="AF30" s="82">
        <f t="shared" si="2"/>
        <v>0</v>
      </c>
      <c r="AG30" s="131" t="s">
        <v>259</v>
      </c>
      <c r="AH30" s="45"/>
      <c r="AI30" s="45"/>
    </row>
    <row r="31" spans="1:35" s="2" customFormat="1" ht="129.75" customHeight="1">
      <c r="A31" s="44">
        <v>29</v>
      </c>
      <c r="B31" s="32" t="s">
        <v>37</v>
      </c>
      <c r="C31" s="32">
        <v>2018</v>
      </c>
      <c r="D31" s="49"/>
      <c r="E31" s="5" t="s">
        <v>26</v>
      </c>
      <c r="F31" s="44">
        <v>29</v>
      </c>
      <c r="G31" s="49"/>
      <c r="H31" s="88" t="s">
        <v>189</v>
      </c>
      <c r="I31" s="68" t="s">
        <v>25</v>
      </c>
      <c r="J31" s="83" t="s">
        <v>6</v>
      </c>
      <c r="K31" s="35" t="s">
        <v>42</v>
      </c>
      <c r="L31" s="84"/>
      <c r="M31" s="9" t="s">
        <v>125</v>
      </c>
      <c r="N31" s="67"/>
      <c r="O31" s="36" t="s">
        <v>43</v>
      </c>
      <c r="P31" s="99">
        <v>800000</v>
      </c>
      <c r="Q31" s="34"/>
      <c r="R31" s="38"/>
      <c r="S31" s="38"/>
      <c r="T31" s="65">
        <v>43375</v>
      </c>
      <c r="U31" s="65"/>
      <c r="V31" s="37"/>
      <c r="W31" s="37"/>
      <c r="X31" s="37"/>
      <c r="Y31" s="74">
        <f t="shared" si="0"/>
        <v>800000</v>
      </c>
      <c r="Z31" s="39"/>
      <c r="AA31" s="39"/>
      <c r="AB31" s="37"/>
      <c r="AC31" s="39"/>
      <c r="AD31" s="37">
        <v>2346</v>
      </c>
      <c r="AE31" s="37">
        <f t="shared" si="1"/>
        <v>797654</v>
      </c>
      <c r="AF31" s="82">
        <f t="shared" si="2"/>
        <v>0.0029325</v>
      </c>
      <c r="AG31" s="131" t="s">
        <v>177</v>
      </c>
      <c r="AH31" s="45"/>
      <c r="AI31" s="69" t="s">
        <v>237</v>
      </c>
    </row>
    <row r="32" spans="1:35" s="2" customFormat="1" ht="129.75" customHeight="1">
      <c r="A32" s="44">
        <v>30</v>
      </c>
      <c r="B32" s="32" t="s">
        <v>37</v>
      </c>
      <c r="C32" s="32">
        <v>2018</v>
      </c>
      <c r="D32" s="49"/>
      <c r="E32" s="5" t="s">
        <v>26</v>
      </c>
      <c r="F32" s="44">
        <v>30</v>
      </c>
      <c r="G32" s="49"/>
      <c r="H32" s="88" t="s">
        <v>184</v>
      </c>
      <c r="I32" s="68" t="s">
        <v>66</v>
      </c>
      <c r="J32" s="83" t="s">
        <v>6</v>
      </c>
      <c r="K32" s="35" t="s">
        <v>42</v>
      </c>
      <c r="L32" s="84"/>
      <c r="M32" s="9" t="s">
        <v>126</v>
      </c>
      <c r="N32" s="67"/>
      <c r="O32" s="36" t="s">
        <v>43</v>
      </c>
      <c r="P32" s="100">
        <v>300000</v>
      </c>
      <c r="Q32" s="34"/>
      <c r="R32" s="38" t="s">
        <v>201</v>
      </c>
      <c r="S32" s="38"/>
      <c r="T32" s="39">
        <v>43439</v>
      </c>
      <c r="U32" s="39"/>
      <c r="V32" s="37"/>
      <c r="W32" s="37">
        <v>30095.78</v>
      </c>
      <c r="X32" s="37"/>
      <c r="Y32" s="89">
        <f t="shared" si="0"/>
        <v>269904.22</v>
      </c>
      <c r="Z32" s="39"/>
      <c r="AA32" s="39"/>
      <c r="AB32" s="39"/>
      <c r="AC32" s="39"/>
      <c r="AD32" s="37">
        <f>30095.78+412.89+261.02+133.96+871.08</f>
        <v>31774.73</v>
      </c>
      <c r="AE32" s="37">
        <f t="shared" si="1"/>
        <v>268225.27</v>
      </c>
      <c r="AF32" s="82">
        <f t="shared" si="2"/>
        <v>0.10591576666666666</v>
      </c>
      <c r="AG32" s="131" t="s">
        <v>260</v>
      </c>
      <c r="AH32" s="123" t="s">
        <v>202</v>
      </c>
      <c r="AI32" s="124" t="s">
        <v>238</v>
      </c>
    </row>
    <row r="33" spans="1:35" s="2" customFormat="1" ht="129.75" customHeight="1">
      <c r="A33" s="44">
        <v>31</v>
      </c>
      <c r="B33" s="32" t="s">
        <v>37</v>
      </c>
      <c r="C33" s="32">
        <v>2018</v>
      </c>
      <c r="D33" s="49"/>
      <c r="E33" s="5" t="s">
        <v>26</v>
      </c>
      <c r="F33" s="44">
        <v>31</v>
      </c>
      <c r="G33" s="49"/>
      <c r="H33" s="37"/>
      <c r="I33" s="68" t="s">
        <v>25</v>
      </c>
      <c r="J33" s="83" t="s">
        <v>6</v>
      </c>
      <c r="K33" s="35" t="s">
        <v>42</v>
      </c>
      <c r="L33" s="84"/>
      <c r="M33" s="9" t="s">
        <v>127</v>
      </c>
      <c r="N33" s="67"/>
      <c r="O33" s="36" t="s">
        <v>43</v>
      </c>
      <c r="P33" s="100">
        <v>800000</v>
      </c>
      <c r="Q33" s="34"/>
      <c r="R33" s="38"/>
      <c r="S33" s="38"/>
      <c r="T33" s="39"/>
      <c r="U33" s="39"/>
      <c r="V33" s="37"/>
      <c r="W33" s="37"/>
      <c r="X33" s="37"/>
      <c r="Y33" s="74">
        <f t="shared" si="0"/>
        <v>800000</v>
      </c>
      <c r="Z33" s="39"/>
      <c r="AA33" s="39"/>
      <c r="AB33" s="39"/>
      <c r="AC33" s="39"/>
      <c r="AD33" s="37"/>
      <c r="AE33" s="37">
        <f t="shared" si="1"/>
        <v>800000</v>
      </c>
      <c r="AF33" s="82">
        <f t="shared" si="2"/>
        <v>0</v>
      </c>
      <c r="AG33" s="151" t="s">
        <v>261</v>
      </c>
      <c r="AH33" s="45"/>
      <c r="AI33" s="45"/>
    </row>
    <row r="34" spans="1:35" s="2" customFormat="1" ht="144" customHeight="1">
      <c r="A34" s="44">
        <v>32</v>
      </c>
      <c r="B34" s="32" t="s">
        <v>37</v>
      </c>
      <c r="C34" s="32">
        <v>2018</v>
      </c>
      <c r="D34" s="49"/>
      <c r="E34" s="5" t="s">
        <v>26</v>
      </c>
      <c r="F34" s="44">
        <v>32</v>
      </c>
      <c r="G34" s="49"/>
      <c r="H34" s="88" t="s">
        <v>249</v>
      </c>
      <c r="I34" s="68" t="s">
        <v>25</v>
      </c>
      <c r="J34" s="83" t="s">
        <v>6</v>
      </c>
      <c r="K34" s="35" t="s">
        <v>42</v>
      </c>
      <c r="L34" s="84" t="s">
        <v>67</v>
      </c>
      <c r="M34" s="9" t="s">
        <v>128</v>
      </c>
      <c r="N34" s="67"/>
      <c r="O34" s="36" t="s">
        <v>43</v>
      </c>
      <c r="P34" s="100">
        <v>500000</v>
      </c>
      <c r="Q34" s="34"/>
      <c r="R34" s="38" t="s">
        <v>250</v>
      </c>
      <c r="S34" s="38"/>
      <c r="T34" s="39">
        <v>43410</v>
      </c>
      <c r="U34" s="39"/>
      <c r="V34" s="37" t="s">
        <v>251</v>
      </c>
      <c r="W34" s="37">
        <v>477192.3</v>
      </c>
      <c r="X34" s="37">
        <v>477192.3</v>
      </c>
      <c r="Y34" s="74">
        <f t="shared" si="0"/>
        <v>22807.70000000001</v>
      </c>
      <c r="Z34" s="39">
        <v>44090</v>
      </c>
      <c r="AA34" s="39">
        <v>44239</v>
      </c>
      <c r="AB34" s="39"/>
      <c r="AC34" s="39"/>
      <c r="AD34" s="37">
        <f>303756.63+165698.7+6910.38+826.6</f>
        <v>477192.31</v>
      </c>
      <c r="AE34" s="37">
        <f>SUM(P34-AD34)</f>
        <v>22807.690000000002</v>
      </c>
      <c r="AF34" s="82">
        <f t="shared" si="2"/>
        <v>0.95438462</v>
      </c>
      <c r="AG34" s="131" t="s">
        <v>179</v>
      </c>
      <c r="AH34" s="45"/>
      <c r="AI34" s="45"/>
    </row>
    <row r="35" spans="1:35" s="2" customFormat="1" ht="129.75" customHeight="1">
      <c r="A35" s="44">
        <v>33</v>
      </c>
      <c r="B35" s="32" t="s">
        <v>37</v>
      </c>
      <c r="C35" s="32">
        <v>2018</v>
      </c>
      <c r="D35" s="49"/>
      <c r="E35" s="5" t="s">
        <v>26</v>
      </c>
      <c r="F35" s="44">
        <v>33</v>
      </c>
      <c r="G35" s="49"/>
      <c r="H35" s="37"/>
      <c r="I35" s="68" t="s">
        <v>55</v>
      </c>
      <c r="J35" s="83" t="s">
        <v>6</v>
      </c>
      <c r="K35" s="35" t="s">
        <v>42</v>
      </c>
      <c r="L35" s="84"/>
      <c r="M35" s="9" t="s">
        <v>129</v>
      </c>
      <c r="N35" s="67"/>
      <c r="O35" s="36" t="s">
        <v>43</v>
      </c>
      <c r="P35" s="99">
        <v>1200000</v>
      </c>
      <c r="Q35" s="34"/>
      <c r="R35" s="38"/>
      <c r="S35" s="38"/>
      <c r="T35" s="39"/>
      <c r="U35" s="39"/>
      <c r="V35" s="37"/>
      <c r="W35" s="37"/>
      <c r="X35" s="37"/>
      <c r="Y35" s="74">
        <f aca="true" t="shared" si="3" ref="Y35:Y66">+P35-W35</f>
        <v>1200000</v>
      </c>
      <c r="Z35" s="39"/>
      <c r="AA35" s="39"/>
      <c r="AB35" s="37"/>
      <c r="AC35" s="39"/>
      <c r="AD35" s="37"/>
      <c r="AE35" s="37">
        <f aca="true" t="shared" si="4" ref="AE35:AE66">SUM(P35-AD35)</f>
        <v>1200000</v>
      </c>
      <c r="AF35" s="82">
        <f aca="true" t="shared" si="5" ref="AF35:AF66">(AD35/P35)</f>
        <v>0</v>
      </c>
      <c r="AG35" s="131"/>
      <c r="AH35" s="45"/>
      <c r="AI35" s="45"/>
    </row>
    <row r="36" spans="1:35" s="71" customFormat="1" ht="129.75" customHeight="1">
      <c r="A36" s="44">
        <v>34</v>
      </c>
      <c r="B36" s="32" t="s">
        <v>37</v>
      </c>
      <c r="C36" s="32">
        <v>2018</v>
      </c>
      <c r="D36" s="49"/>
      <c r="E36" s="5" t="s">
        <v>26</v>
      </c>
      <c r="F36" s="44">
        <v>34</v>
      </c>
      <c r="G36" s="49"/>
      <c r="H36" s="125" t="s">
        <v>239</v>
      </c>
      <c r="I36" s="68" t="s">
        <v>68</v>
      </c>
      <c r="J36" s="83" t="s">
        <v>69</v>
      </c>
      <c r="K36" s="35" t="s">
        <v>42</v>
      </c>
      <c r="L36" s="84"/>
      <c r="M36" s="9" t="s">
        <v>130</v>
      </c>
      <c r="N36" s="70"/>
      <c r="O36" s="36" t="s">
        <v>43</v>
      </c>
      <c r="P36" s="99">
        <v>260000</v>
      </c>
      <c r="Q36" s="51"/>
      <c r="R36" s="38"/>
      <c r="S36" s="38"/>
      <c r="T36" s="39"/>
      <c r="U36" s="39"/>
      <c r="V36" s="37"/>
      <c r="W36" s="37"/>
      <c r="X36" s="37"/>
      <c r="Y36" s="74">
        <f t="shared" si="3"/>
        <v>260000</v>
      </c>
      <c r="Z36" s="39"/>
      <c r="AA36" s="39"/>
      <c r="AB36" s="39"/>
      <c r="AC36" s="39"/>
      <c r="AD36" s="37"/>
      <c r="AE36" s="37">
        <f t="shared" si="4"/>
        <v>260000</v>
      </c>
      <c r="AF36" s="82">
        <f t="shared" si="5"/>
        <v>0</v>
      </c>
      <c r="AG36" s="152" t="s">
        <v>306</v>
      </c>
      <c r="AH36" s="45"/>
      <c r="AI36" s="125" t="s">
        <v>239</v>
      </c>
    </row>
    <row r="37" spans="1:35" s="2" customFormat="1" ht="129.75" customHeight="1">
      <c r="A37" s="44">
        <v>35</v>
      </c>
      <c r="B37" s="32" t="s">
        <v>37</v>
      </c>
      <c r="C37" s="32">
        <v>2018</v>
      </c>
      <c r="D37" s="49"/>
      <c r="E37" s="5" t="s">
        <v>26</v>
      </c>
      <c r="F37" s="44">
        <v>35</v>
      </c>
      <c r="G37" s="49"/>
      <c r="H37" s="116" t="s">
        <v>211</v>
      </c>
      <c r="I37" s="68" t="s">
        <v>25</v>
      </c>
      <c r="J37" s="83" t="s">
        <v>6</v>
      </c>
      <c r="K37" s="35" t="s">
        <v>42</v>
      </c>
      <c r="L37" s="84"/>
      <c r="M37" s="9" t="s">
        <v>131</v>
      </c>
      <c r="N37" s="67"/>
      <c r="O37" s="36" t="s">
        <v>43</v>
      </c>
      <c r="P37" s="100">
        <v>200000</v>
      </c>
      <c r="Q37" s="34"/>
      <c r="R37" s="38"/>
      <c r="S37" s="38"/>
      <c r="T37" s="39"/>
      <c r="U37" s="39"/>
      <c r="V37" s="156"/>
      <c r="W37" s="37"/>
      <c r="X37" s="37"/>
      <c r="Y37" s="74">
        <f t="shared" si="3"/>
        <v>200000</v>
      </c>
      <c r="Z37" s="39"/>
      <c r="AA37" s="39"/>
      <c r="AB37" s="39"/>
      <c r="AC37" s="39"/>
      <c r="AD37" s="37"/>
      <c r="AE37" s="37">
        <f t="shared" si="4"/>
        <v>200000</v>
      </c>
      <c r="AF37" s="82">
        <f t="shared" si="5"/>
        <v>0</v>
      </c>
      <c r="AG37" s="131" t="s">
        <v>262</v>
      </c>
      <c r="AH37" s="45"/>
      <c r="AI37" s="45"/>
    </row>
    <row r="38" spans="1:35" s="2" customFormat="1" ht="129.75" customHeight="1">
      <c r="A38" s="44">
        <v>36</v>
      </c>
      <c r="B38" s="32" t="s">
        <v>37</v>
      </c>
      <c r="C38" s="32">
        <v>2018</v>
      </c>
      <c r="D38" s="49"/>
      <c r="E38" s="5" t="s">
        <v>26</v>
      </c>
      <c r="F38" s="44">
        <v>36</v>
      </c>
      <c r="G38" s="49"/>
      <c r="H38" s="88" t="s">
        <v>212</v>
      </c>
      <c r="I38" s="68" t="s">
        <v>70</v>
      </c>
      <c r="J38" s="83" t="s">
        <v>6</v>
      </c>
      <c r="K38" s="35" t="s">
        <v>42</v>
      </c>
      <c r="L38" s="84"/>
      <c r="M38" s="9" t="s">
        <v>132</v>
      </c>
      <c r="N38" s="67"/>
      <c r="O38" s="36" t="s">
        <v>43</v>
      </c>
      <c r="P38" s="100">
        <v>1500000</v>
      </c>
      <c r="Q38" s="34"/>
      <c r="R38" s="38"/>
      <c r="S38" s="38"/>
      <c r="T38" s="39"/>
      <c r="U38" s="39"/>
      <c r="V38" s="37"/>
      <c r="W38" s="37"/>
      <c r="X38" s="37"/>
      <c r="Y38" s="74">
        <f t="shared" si="3"/>
        <v>1500000</v>
      </c>
      <c r="Z38" s="39"/>
      <c r="AA38" s="39"/>
      <c r="AB38" s="37"/>
      <c r="AC38" s="37"/>
      <c r="AD38" s="37"/>
      <c r="AE38" s="37">
        <f t="shared" si="4"/>
        <v>1500000</v>
      </c>
      <c r="AF38" s="82">
        <f t="shared" si="5"/>
        <v>0</v>
      </c>
      <c r="AG38" s="131" t="s">
        <v>263</v>
      </c>
      <c r="AH38" s="45"/>
      <c r="AI38" s="45"/>
    </row>
    <row r="39" spans="1:35" s="2" customFormat="1" ht="147" customHeight="1">
      <c r="A39" s="44">
        <v>37</v>
      </c>
      <c r="B39" s="32" t="s">
        <v>37</v>
      </c>
      <c r="C39" s="32">
        <v>2018</v>
      </c>
      <c r="D39" s="49"/>
      <c r="E39" s="5" t="s">
        <v>26</v>
      </c>
      <c r="F39" s="44">
        <v>37</v>
      </c>
      <c r="G39" s="49"/>
      <c r="H39" s="37" t="s">
        <v>206</v>
      </c>
      <c r="I39" s="68" t="s">
        <v>71</v>
      </c>
      <c r="J39" s="83" t="s">
        <v>6</v>
      </c>
      <c r="K39" s="35" t="s">
        <v>42</v>
      </c>
      <c r="L39" s="84" t="s">
        <v>72</v>
      </c>
      <c r="M39" s="9" t="s">
        <v>133</v>
      </c>
      <c r="N39" s="67"/>
      <c r="O39" s="36" t="s">
        <v>43</v>
      </c>
      <c r="P39" s="100">
        <v>1500000</v>
      </c>
      <c r="Q39" s="34"/>
      <c r="R39" s="38"/>
      <c r="S39" s="38"/>
      <c r="T39" s="65">
        <v>44113</v>
      </c>
      <c r="U39" s="65"/>
      <c r="V39" s="37"/>
      <c r="W39" s="37"/>
      <c r="X39" s="37"/>
      <c r="Y39" s="74">
        <f t="shared" si="3"/>
        <v>1500000</v>
      </c>
      <c r="Z39" s="39"/>
      <c r="AA39" s="39"/>
      <c r="AB39" s="39"/>
      <c r="AC39" s="39"/>
      <c r="AD39" s="37"/>
      <c r="AE39" s="37">
        <f t="shared" si="4"/>
        <v>1500000</v>
      </c>
      <c r="AF39" s="82">
        <f t="shared" si="5"/>
        <v>0</v>
      </c>
      <c r="AG39" s="153" t="s">
        <v>258</v>
      </c>
      <c r="AH39" s="45"/>
      <c r="AI39" s="45"/>
    </row>
    <row r="40" spans="1:35" s="2" customFormat="1" ht="129.75" customHeight="1">
      <c r="A40" s="44">
        <v>38</v>
      </c>
      <c r="B40" s="32" t="s">
        <v>37</v>
      </c>
      <c r="C40" s="32">
        <v>2018</v>
      </c>
      <c r="D40" s="49"/>
      <c r="E40" s="5" t="s">
        <v>26</v>
      </c>
      <c r="F40" s="44">
        <v>38</v>
      </c>
      <c r="G40" s="49"/>
      <c r="H40" s="88" t="s">
        <v>213</v>
      </c>
      <c r="I40" s="68" t="s">
        <v>73</v>
      </c>
      <c r="J40" s="83" t="s">
        <v>6</v>
      </c>
      <c r="K40" s="35" t="s">
        <v>42</v>
      </c>
      <c r="L40" s="84"/>
      <c r="M40" s="9" t="s">
        <v>134</v>
      </c>
      <c r="N40" s="67"/>
      <c r="O40" s="36" t="s">
        <v>43</v>
      </c>
      <c r="P40" s="100">
        <v>400000</v>
      </c>
      <c r="Q40" s="34"/>
      <c r="R40" s="38"/>
      <c r="S40" s="38"/>
      <c r="T40" s="39"/>
      <c r="U40" s="39"/>
      <c r="V40" s="37"/>
      <c r="W40" s="37"/>
      <c r="X40" s="37"/>
      <c r="Y40" s="74">
        <f t="shared" si="3"/>
        <v>400000</v>
      </c>
      <c r="Z40" s="39"/>
      <c r="AA40" s="39"/>
      <c r="AB40" s="37"/>
      <c r="AC40" s="37"/>
      <c r="AD40" s="37"/>
      <c r="AE40" s="37">
        <f t="shared" si="4"/>
        <v>400000</v>
      </c>
      <c r="AF40" s="82">
        <f t="shared" si="5"/>
        <v>0</v>
      </c>
      <c r="AG40" s="131" t="s">
        <v>264</v>
      </c>
      <c r="AH40" s="45"/>
      <c r="AI40" s="45"/>
    </row>
    <row r="41" spans="1:35" s="2" customFormat="1" ht="157.5" customHeight="1">
      <c r="A41" s="44">
        <v>39</v>
      </c>
      <c r="B41" s="32" t="s">
        <v>37</v>
      </c>
      <c r="C41" s="32">
        <v>2018</v>
      </c>
      <c r="D41" s="49"/>
      <c r="E41" s="5" t="s">
        <v>26</v>
      </c>
      <c r="F41" s="44">
        <v>39</v>
      </c>
      <c r="G41" s="49"/>
      <c r="H41" s="88" t="s">
        <v>186</v>
      </c>
      <c r="I41" s="68" t="s">
        <v>74</v>
      </c>
      <c r="J41" s="83" t="s">
        <v>6</v>
      </c>
      <c r="K41" s="35" t="s">
        <v>42</v>
      </c>
      <c r="L41" s="84" t="s">
        <v>75</v>
      </c>
      <c r="M41" s="9" t="s">
        <v>135</v>
      </c>
      <c r="N41" s="67"/>
      <c r="O41" s="36" t="s">
        <v>43</v>
      </c>
      <c r="P41" s="100">
        <v>500000</v>
      </c>
      <c r="Q41" s="34"/>
      <c r="R41" s="38"/>
      <c r="S41" s="38"/>
      <c r="T41" s="65">
        <v>43375</v>
      </c>
      <c r="U41" s="65"/>
      <c r="V41" s="37"/>
      <c r="W41" s="37"/>
      <c r="X41" s="37"/>
      <c r="Y41" s="74">
        <f t="shared" si="3"/>
        <v>500000</v>
      </c>
      <c r="Z41" s="39"/>
      <c r="AA41" s="39"/>
      <c r="AB41" s="39"/>
      <c r="AC41" s="39"/>
      <c r="AD41" s="37">
        <f>2352.94+7280+10150.4+3640+5200</f>
        <v>28623.34</v>
      </c>
      <c r="AE41" s="37">
        <f t="shared" si="4"/>
        <v>471376.66</v>
      </c>
      <c r="AF41" s="82">
        <f t="shared" si="5"/>
        <v>0.05724668</v>
      </c>
      <c r="AG41" s="131" t="s">
        <v>177</v>
      </c>
      <c r="AH41" s="45"/>
      <c r="AI41" s="69" t="s">
        <v>237</v>
      </c>
    </row>
    <row r="42" spans="1:35" s="2" customFormat="1" ht="129.75" customHeight="1">
      <c r="A42" s="44">
        <v>40</v>
      </c>
      <c r="B42" s="32" t="s">
        <v>37</v>
      </c>
      <c r="C42" s="32">
        <v>2018</v>
      </c>
      <c r="D42" s="49"/>
      <c r="E42" s="5" t="s">
        <v>26</v>
      </c>
      <c r="F42" s="44">
        <v>40</v>
      </c>
      <c r="G42" s="49"/>
      <c r="H42" s="37" t="s">
        <v>206</v>
      </c>
      <c r="I42" s="68" t="s">
        <v>74</v>
      </c>
      <c r="J42" s="83" t="s">
        <v>6</v>
      </c>
      <c r="K42" s="35" t="s">
        <v>42</v>
      </c>
      <c r="L42" s="84"/>
      <c r="M42" s="9" t="s">
        <v>136</v>
      </c>
      <c r="N42" s="67"/>
      <c r="O42" s="36" t="s">
        <v>43</v>
      </c>
      <c r="P42" s="100">
        <v>1400000</v>
      </c>
      <c r="Q42" s="34"/>
      <c r="R42" s="38"/>
      <c r="S42" s="38"/>
      <c r="T42" s="39"/>
      <c r="U42" s="39"/>
      <c r="V42" s="37"/>
      <c r="W42" s="37"/>
      <c r="X42" s="37"/>
      <c r="Y42" s="74">
        <f t="shared" si="3"/>
        <v>1400000</v>
      </c>
      <c r="Z42" s="39"/>
      <c r="AA42" s="39"/>
      <c r="AB42" s="37"/>
      <c r="AC42" s="37"/>
      <c r="AD42" s="37"/>
      <c r="AE42" s="37">
        <f t="shared" si="4"/>
        <v>1400000</v>
      </c>
      <c r="AF42" s="82">
        <f t="shared" si="5"/>
        <v>0</v>
      </c>
      <c r="AG42" s="131" t="s">
        <v>179</v>
      </c>
      <c r="AH42" s="45"/>
      <c r="AI42" s="45"/>
    </row>
    <row r="43" spans="1:35" s="2" customFormat="1" ht="154.5" customHeight="1">
      <c r="A43" s="44">
        <v>41</v>
      </c>
      <c r="B43" s="32" t="s">
        <v>37</v>
      </c>
      <c r="C43" s="32">
        <v>2018</v>
      </c>
      <c r="D43" s="49"/>
      <c r="E43" s="5" t="s">
        <v>26</v>
      </c>
      <c r="F43" s="44">
        <v>41</v>
      </c>
      <c r="G43" s="49"/>
      <c r="H43" s="88" t="s">
        <v>288</v>
      </c>
      <c r="I43" s="68" t="s">
        <v>76</v>
      </c>
      <c r="J43" s="83" t="s">
        <v>40</v>
      </c>
      <c r="K43" s="35" t="s">
        <v>42</v>
      </c>
      <c r="L43" s="84"/>
      <c r="M43" s="9" t="s">
        <v>137</v>
      </c>
      <c r="N43" s="67"/>
      <c r="O43" s="36" t="s">
        <v>43</v>
      </c>
      <c r="P43" s="100">
        <v>1500000</v>
      </c>
      <c r="Q43" s="34"/>
      <c r="R43" s="38"/>
      <c r="S43" s="38"/>
      <c r="T43" s="65" t="s">
        <v>234</v>
      </c>
      <c r="U43" s="65"/>
      <c r="V43" s="37"/>
      <c r="W43" s="37"/>
      <c r="X43" s="37"/>
      <c r="Y43" s="89">
        <f t="shared" si="3"/>
        <v>1500000</v>
      </c>
      <c r="Z43" s="39"/>
      <c r="AA43" s="39"/>
      <c r="AB43" s="39"/>
      <c r="AC43" s="37"/>
      <c r="AD43" s="37">
        <f>78.3+7581.81+120.31+11448.26+2592.37</f>
        <v>21821.05</v>
      </c>
      <c r="AE43" s="37">
        <f t="shared" si="4"/>
        <v>1478178.95</v>
      </c>
      <c r="AF43" s="82">
        <f t="shared" si="5"/>
        <v>0.014547366666666665</v>
      </c>
      <c r="AG43" s="131" t="s">
        <v>265</v>
      </c>
      <c r="AH43" s="45"/>
      <c r="AI43" s="124" t="s">
        <v>231</v>
      </c>
    </row>
    <row r="44" spans="1:35" s="2" customFormat="1" ht="129.75" customHeight="1">
      <c r="A44" s="44">
        <v>42</v>
      </c>
      <c r="B44" s="32" t="s">
        <v>37</v>
      </c>
      <c r="C44" s="32">
        <v>2018</v>
      </c>
      <c r="D44" s="49"/>
      <c r="E44" s="5" t="s">
        <v>26</v>
      </c>
      <c r="F44" s="44">
        <v>42</v>
      </c>
      <c r="G44" s="49"/>
      <c r="H44" s="88" t="s">
        <v>301</v>
      </c>
      <c r="I44" s="68" t="s">
        <v>77</v>
      </c>
      <c r="J44" s="83" t="s">
        <v>40</v>
      </c>
      <c r="K44" s="35" t="s">
        <v>42</v>
      </c>
      <c r="L44" s="84"/>
      <c r="M44" s="9" t="s">
        <v>138</v>
      </c>
      <c r="N44" s="67"/>
      <c r="O44" s="36" t="s">
        <v>43</v>
      </c>
      <c r="P44" s="100">
        <v>1500000</v>
      </c>
      <c r="Q44" s="34"/>
      <c r="R44" s="38"/>
      <c r="S44" s="38"/>
      <c r="T44" s="65">
        <v>44350</v>
      </c>
      <c r="U44" s="65"/>
      <c r="V44" s="37"/>
      <c r="W44" s="37"/>
      <c r="X44" s="37"/>
      <c r="Y44" s="74">
        <f t="shared" si="3"/>
        <v>1500000</v>
      </c>
      <c r="Z44" s="39"/>
      <c r="AA44" s="39"/>
      <c r="AB44" s="39"/>
      <c r="AC44" s="37"/>
      <c r="AD44" s="37">
        <v>91452.45</v>
      </c>
      <c r="AE44" s="37">
        <f t="shared" si="4"/>
        <v>1408547.55</v>
      </c>
      <c r="AF44" s="82">
        <f t="shared" si="5"/>
        <v>0.060968299999999996</v>
      </c>
      <c r="AG44" s="131" t="s">
        <v>282</v>
      </c>
      <c r="AH44" s="45"/>
      <c r="AI44" s="45"/>
    </row>
    <row r="45" spans="1:35" s="2" customFormat="1" ht="129.75" customHeight="1">
      <c r="A45" s="44">
        <v>43</v>
      </c>
      <c r="B45" s="32" t="s">
        <v>37</v>
      </c>
      <c r="C45" s="32">
        <v>2018</v>
      </c>
      <c r="D45" s="49"/>
      <c r="E45" s="5" t="s">
        <v>26</v>
      </c>
      <c r="F45" s="44">
        <v>43</v>
      </c>
      <c r="G45" s="49"/>
      <c r="H45" s="37" t="s">
        <v>232</v>
      </c>
      <c r="I45" s="68" t="s">
        <v>25</v>
      </c>
      <c r="J45" s="83" t="s">
        <v>6</v>
      </c>
      <c r="K45" s="135" t="s">
        <v>42</v>
      </c>
      <c r="L45" s="136"/>
      <c r="M45" s="9" t="s">
        <v>139</v>
      </c>
      <c r="N45" s="67"/>
      <c r="O45" s="68" t="s">
        <v>43</v>
      </c>
      <c r="P45" s="100">
        <v>250000</v>
      </c>
      <c r="Q45" s="34"/>
      <c r="R45" s="38" t="s">
        <v>233</v>
      </c>
      <c r="S45" s="38"/>
      <c r="T45" s="39" t="s">
        <v>235</v>
      </c>
      <c r="U45" s="39"/>
      <c r="V45" s="37"/>
      <c r="W45" s="37">
        <v>153155.27</v>
      </c>
      <c r="X45" s="37"/>
      <c r="Y45" s="74">
        <f t="shared" si="3"/>
        <v>96844.73000000001</v>
      </c>
      <c r="Z45" s="39">
        <v>43559</v>
      </c>
      <c r="AA45" s="119" t="s">
        <v>236</v>
      </c>
      <c r="AB45" s="39"/>
      <c r="AC45" s="39"/>
      <c r="AD45" s="37">
        <f>30631.05+61380.79+59810.51+11641.7</f>
        <v>163464.05000000002</v>
      </c>
      <c r="AE45" s="37">
        <f t="shared" si="4"/>
        <v>86535.94999999998</v>
      </c>
      <c r="AF45" s="82">
        <f t="shared" si="5"/>
        <v>0.6538562000000001</v>
      </c>
      <c r="AG45" s="154" t="s">
        <v>266</v>
      </c>
      <c r="AH45" s="45"/>
      <c r="AI45" s="45"/>
    </row>
    <row r="46" spans="1:35" s="2" customFormat="1" ht="159.75" customHeight="1">
      <c r="A46" s="44">
        <v>44</v>
      </c>
      <c r="B46" s="32" t="s">
        <v>37</v>
      </c>
      <c r="C46" s="32">
        <v>2018</v>
      </c>
      <c r="D46" s="49"/>
      <c r="E46" s="5" t="s">
        <v>26</v>
      </c>
      <c r="F46" s="44">
        <v>49</v>
      </c>
      <c r="G46" s="49"/>
      <c r="H46" s="37" t="s">
        <v>206</v>
      </c>
      <c r="I46" s="68" t="s">
        <v>49</v>
      </c>
      <c r="J46" s="83" t="s">
        <v>6</v>
      </c>
      <c r="K46" s="35" t="s">
        <v>42</v>
      </c>
      <c r="L46" s="84"/>
      <c r="M46" s="9" t="s">
        <v>140</v>
      </c>
      <c r="N46" s="67"/>
      <c r="O46" s="36" t="s">
        <v>43</v>
      </c>
      <c r="P46" s="101">
        <v>85000</v>
      </c>
      <c r="Q46" s="34"/>
      <c r="R46" s="38"/>
      <c r="S46" s="38"/>
      <c r="T46" s="39"/>
      <c r="U46" s="39"/>
      <c r="V46" s="37"/>
      <c r="W46" s="37"/>
      <c r="X46" s="37"/>
      <c r="Y46" s="74">
        <f t="shared" si="3"/>
        <v>85000</v>
      </c>
      <c r="Z46" s="39"/>
      <c r="AA46" s="39"/>
      <c r="AB46" s="39"/>
      <c r="AC46" s="37"/>
      <c r="AD46" s="37"/>
      <c r="AE46" s="37">
        <f t="shared" si="4"/>
        <v>85000</v>
      </c>
      <c r="AF46" s="82">
        <f t="shared" si="5"/>
        <v>0</v>
      </c>
      <c r="AG46" s="131" t="s">
        <v>255</v>
      </c>
      <c r="AH46" s="45"/>
      <c r="AI46" s="45"/>
    </row>
    <row r="47" spans="1:35" s="2" customFormat="1" ht="158.25" customHeight="1">
      <c r="A47" s="44">
        <v>45</v>
      </c>
      <c r="B47" s="32" t="s">
        <v>37</v>
      </c>
      <c r="C47" s="32">
        <v>2018</v>
      </c>
      <c r="D47" s="49"/>
      <c r="E47" s="5" t="s">
        <v>26</v>
      </c>
      <c r="F47" s="44">
        <v>50</v>
      </c>
      <c r="G47" s="49"/>
      <c r="H47" s="88" t="s">
        <v>181</v>
      </c>
      <c r="I47" s="68" t="s">
        <v>78</v>
      </c>
      <c r="J47" s="83" t="s">
        <v>6</v>
      </c>
      <c r="K47" s="35" t="s">
        <v>42</v>
      </c>
      <c r="L47" s="84"/>
      <c r="M47" s="9" t="s">
        <v>141</v>
      </c>
      <c r="N47" s="67"/>
      <c r="O47" s="36" t="s">
        <v>43</v>
      </c>
      <c r="P47" s="101">
        <v>72000</v>
      </c>
      <c r="Q47" s="34"/>
      <c r="R47" s="38"/>
      <c r="S47" s="38"/>
      <c r="T47" s="39"/>
      <c r="U47" s="39"/>
      <c r="V47" s="37"/>
      <c r="W47" s="37"/>
      <c r="X47" s="37"/>
      <c r="Y47" s="74">
        <f t="shared" si="3"/>
        <v>72000</v>
      </c>
      <c r="Z47" s="39"/>
      <c r="AA47" s="39"/>
      <c r="AB47" s="39"/>
      <c r="AC47" s="39"/>
      <c r="AD47" s="37">
        <v>8150.18</v>
      </c>
      <c r="AE47" s="37">
        <f t="shared" si="4"/>
        <v>63849.82</v>
      </c>
      <c r="AF47" s="82">
        <f t="shared" si="5"/>
        <v>0.11319694444444445</v>
      </c>
      <c r="AG47" s="131" t="s">
        <v>267</v>
      </c>
      <c r="AH47" s="45"/>
      <c r="AI47" s="146" t="s">
        <v>302</v>
      </c>
    </row>
    <row r="48" spans="1:35" s="2" customFormat="1" ht="153" customHeight="1">
      <c r="A48" s="44">
        <v>46</v>
      </c>
      <c r="B48" s="32" t="s">
        <v>37</v>
      </c>
      <c r="C48" s="32">
        <v>2018</v>
      </c>
      <c r="D48" s="49"/>
      <c r="E48" s="5" t="s">
        <v>26</v>
      </c>
      <c r="F48" s="44">
        <v>51</v>
      </c>
      <c r="G48" s="49"/>
      <c r="H48" s="37" t="s">
        <v>206</v>
      </c>
      <c r="I48" s="68" t="s">
        <v>48</v>
      </c>
      <c r="J48" s="83" t="s">
        <v>6</v>
      </c>
      <c r="K48" s="35" t="s">
        <v>42</v>
      </c>
      <c r="L48" s="84"/>
      <c r="M48" s="9" t="s">
        <v>142</v>
      </c>
      <c r="N48" s="67"/>
      <c r="O48" s="36" t="s">
        <v>43</v>
      </c>
      <c r="P48" s="102">
        <v>70000</v>
      </c>
      <c r="Q48" s="34"/>
      <c r="R48" s="38"/>
      <c r="S48" s="38"/>
      <c r="T48" s="39"/>
      <c r="U48" s="39"/>
      <c r="V48" s="37"/>
      <c r="W48" s="37"/>
      <c r="X48" s="37"/>
      <c r="Y48" s="74">
        <f t="shared" si="3"/>
        <v>70000</v>
      </c>
      <c r="Z48" s="39"/>
      <c r="AA48" s="39"/>
      <c r="AB48" s="37"/>
      <c r="AC48" s="37"/>
      <c r="AD48" s="37"/>
      <c r="AE48" s="37">
        <f t="shared" si="4"/>
        <v>70000</v>
      </c>
      <c r="AF48" s="82">
        <f t="shared" si="5"/>
        <v>0</v>
      </c>
      <c r="AG48" s="155" t="s">
        <v>173</v>
      </c>
      <c r="AH48" s="45"/>
      <c r="AI48" s="45"/>
    </row>
    <row r="49" spans="1:35" s="2" customFormat="1" ht="151.5" customHeight="1">
      <c r="A49" s="44">
        <v>47</v>
      </c>
      <c r="B49" s="32" t="s">
        <v>37</v>
      </c>
      <c r="C49" s="32">
        <v>2018</v>
      </c>
      <c r="D49" s="49"/>
      <c r="E49" s="5" t="s">
        <v>26</v>
      </c>
      <c r="F49" s="44">
        <v>52</v>
      </c>
      <c r="G49" s="49"/>
      <c r="H49" s="88" t="s">
        <v>221</v>
      </c>
      <c r="I49" s="68" t="s">
        <v>70</v>
      </c>
      <c r="J49" s="83" t="s">
        <v>6</v>
      </c>
      <c r="K49" s="35" t="s">
        <v>42</v>
      </c>
      <c r="L49" s="84"/>
      <c r="M49" s="9" t="s">
        <v>204</v>
      </c>
      <c r="N49" s="67"/>
      <c r="O49" s="36" t="s">
        <v>43</v>
      </c>
      <c r="P49" s="102">
        <v>93000</v>
      </c>
      <c r="Q49" s="34"/>
      <c r="R49" s="38"/>
      <c r="S49" s="38"/>
      <c r="T49" s="39"/>
      <c r="U49" s="39"/>
      <c r="V49" s="37"/>
      <c r="W49" s="37"/>
      <c r="X49" s="37"/>
      <c r="Y49" s="74">
        <f t="shared" si="3"/>
        <v>93000</v>
      </c>
      <c r="Z49" s="39"/>
      <c r="AA49" s="39"/>
      <c r="AB49" s="37"/>
      <c r="AC49" s="37"/>
      <c r="AD49" s="37"/>
      <c r="AE49" s="37">
        <f t="shared" si="4"/>
        <v>93000</v>
      </c>
      <c r="AF49" s="82">
        <f t="shared" si="5"/>
        <v>0</v>
      </c>
      <c r="AG49" s="131" t="s">
        <v>268</v>
      </c>
      <c r="AH49" s="45"/>
      <c r="AI49" s="45"/>
    </row>
    <row r="50" spans="1:35" s="2" customFormat="1" ht="156.75" customHeight="1">
      <c r="A50" s="44">
        <v>48</v>
      </c>
      <c r="B50" s="32" t="s">
        <v>37</v>
      </c>
      <c r="C50" s="32">
        <v>2018</v>
      </c>
      <c r="D50" s="49"/>
      <c r="E50" s="5" t="s">
        <v>26</v>
      </c>
      <c r="F50" s="44">
        <v>53</v>
      </c>
      <c r="G50" s="49"/>
      <c r="H50" s="88" t="s">
        <v>182</v>
      </c>
      <c r="I50" s="68" t="s">
        <v>78</v>
      </c>
      <c r="J50" s="83" t="s">
        <v>6</v>
      </c>
      <c r="K50" s="35" t="s">
        <v>42</v>
      </c>
      <c r="L50" s="84"/>
      <c r="M50" s="9" t="s">
        <v>143</v>
      </c>
      <c r="N50" s="67"/>
      <c r="O50" s="36" t="s">
        <v>43</v>
      </c>
      <c r="P50" s="102">
        <v>32000</v>
      </c>
      <c r="Q50" s="34"/>
      <c r="R50" s="37"/>
      <c r="S50" s="37"/>
      <c r="T50" s="37"/>
      <c r="U50" s="37"/>
      <c r="V50" s="37"/>
      <c r="W50" s="37"/>
      <c r="X50" s="37"/>
      <c r="Y50" s="74">
        <f t="shared" si="3"/>
        <v>32000</v>
      </c>
      <c r="Z50" s="39"/>
      <c r="AA50" s="39"/>
      <c r="AB50" s="37"/>
      <c r="AC50" s="37"/>
      <c r="AD50" s="33"/>
      <c r="AE50" s="37">
        <f t="shared" si="4"/>
        <v>32000</v>
      </c>
      <c r="AF50" s="82">
        <f t="shared" si="5"/>
        <v>0</v>
      </c>
      <c r="AG50" s="131" t="s">
        <v>269</v>
      </c>
      <c r="AH50" s="45"/>
      <c r="AI50" s="45"/>
    </row>
    <row r="51" spans="1:35" s="2" customFormat="1" ht="153" customHeight="1">
      <c r="A51" s="44">
        <v>49</v>
      </c>
      <c r="B51" s="32" t="s">
        <v>37</v>
      </c>
      <c r="C51" s="32">
        <v>2018</v>
      </c>
      <c r="D51" s="49"/>
      <c r="E51" s="5" t="s">
        <v>26</v>
      </c>
      <c r="F51" s="44">
        <v>54</v>
      </c>
      <c r="G51" s="49"/>
      <c r="H51" s="126" t="s">
        <v>225</v>
      </c>
      <c r="I51" s="68" t="s">
        <v>78</v>
      </c>
      <c r="J51" s="83" t="s">
        <v>6</v>
      </c>
      <c r="K51" s="35" t="s">
        <v>42</v>
      </c>
      <c r="L51" s="84"/>
      <c r="M51" s="9" t="s">
        <v>144</v>
      </c>
      <c r="N51" s="67"/>
      <c r="O51" s="36" t="s">
        <v>43</v>
      </c>
      <c r="P51" s="102">
        <v>32000</v>
      </c>
      <c r="Q51" s="34"/>
      <c r="R51" s="37"/>
      <c r="S51" s="37"/>
      <c r="T51" s="37"/>
      <c r="U51" s="37"/>
      <c r="V51" s="37"/>
      <c r="W51" s="37"/>
      <c r="X51" s="37"/>
      <c r="Y51" s="74">
        <f t="shared" si="3"/>
        <v>32000</v>
      </c>
      <c r="Z51" s="39"/>
      <c r="AA51" s="39"/>
      <c r="AB51" s="37"/>
      <c r="AC51" s="37"/>
      <c r="AD51" s="33"/>
      <c r="AE51" s="37">
        <f t="shared" si="4"/>
        <v>32000</v>
      </c>
      <c r="AF51" s="82">
        <f t="shared" si="5"/>
        <v>0</v>
      </c>
      <c r="AG51" s="131" t="s">
        <v>270</v>
      </c>
      <c r="AH51" s="45"/>
      <c r="AI51" s="45"/>
    </row>
    <row r="52" spans="1:35" s="2" customFormat="1" ht="147" customHeight="1">
      <c r="A52" s="44">
        <v>50</v>
      </c>
      <c r="B52" s="32" t="s">
        <v>37</v>
      </c>
      <c r="C52" s="32">
        <v>2018</v>
      </c>
      <c r="D52" s="49"/>
      <c r="E52" s="5" t="s">
        <v>26</v>
      </c>
      <c r="F52" s="44">
        <v>55</v>
      </c>
      <c r="G52" s="49"/>
      <c r="H52" s="90" t="s">
        <v>206</v>
      </c>
      <c r="I52" s="68" t="s">
        <v>46</v>
      </c>
      <c r="J52" s="83" t="s">
        <v>6</v>
      </c>
      <c r="K52" s="35" t="s">
        <v>42</v>
      </c>
      <c r="L52" s="84"/>
      <c r="M52" s="9" t="s">
        <v>145</v>
      </c>
      <c r="N52" s="67"/>
      <c r="O52" s="36" t="s">
        <v>43</v>
      </c>
      <c r="P52" s="102">
        <v>70000</v>
      </c>
      <c r="Q52" s="34"/>
      <c r="R52" s="37"/>
      <c r="S52" s="37"/>
      <c r="T52" s="37"/>
      <c r="U52" s="37"/>
      <c r="V52" s="37"/>
      <c r="W52" s="37"/>
      <c r="X52" s="37"/>
      <c r="Y52" s="74">
        <f t="shared" si="3"/>
        <v>70000</v>
      </c>
      <c r="Z52" s="39"/>
      <c r="AA52" s="39"/>
      <c r="AB52" s="37"/>
      <c r="AC52" s="37"/>
      <c r="AD52" s="33"/>
      <c r="AE52" s="37">
        <f t="shared" si="4"/>
        <v>70000</v>
      </c>
      <c r="AF52" s="82">
        <f t="shared" si="5"/>
        <v>0</v>
      </c>
      <c r="AG52" s="131" t="s">
        <v>175</v>
      </c>
      <c r="AH52" s="45"/>
      <c r="AI52" s="45"/>
    </row>
    <row r="53" spans="1:35" s="2" customFormat="1" ht="143.25" customHeight="1">
      <c r="A53" s="44">
        <v>51</v>
      </c>
      <c r="B53" s="32" t="s">
        <v>37</v>
      </c>
      <c r="C53" s="32">
        <v>2018</v>
      </c>
      <c r="D53" s="49"/>
      <c r="E53" s="5" t="s">
        <v>26</v>
      </c>
      <c r="F53" s="44">
        <v>56</v>
      </c>
      <c r="G53" s="49"/>
      <c r="H53" s="37" t="s">
        <v>206</v>
      </c>
      <c r="I53" s="68" t="s">
        <v>79</v>
      </c>
      <c r="J53" s="83" t="s">
        <v>6</v>
      </c>
      <c r="K53" s="35" t="s">
        <v>42</v>
      </c>
      <c r="L53" s="84" t="s">
        <v>80</v>
      </c>
      <c r="M53" s="9" t="s">
        <v>146</v>
      </c>
      <c r="N53" s="67"/>
      <c r="O53" s="36" t="s">
        <v>43</v>
      </c>
      <c r="P53" s="102">
        <v>85000</v>
      </c>
      <c r="Q53" s="34"/>
      <c r="R53" s="37"/>
      <c r="S53" s="37"/>
      <c r="T53" s="37"/>
      <c r="U53" s="37"/>
      <c r="V53" s="37"/>
      <c r="W53" s="37"/>
      <c r="X53" s="37"/>
      <c r="Y53" s="74">
        <f t="shared" si="3"/>
        <v>85000</v>
      </c>
      <c r="Z53" s="39"/>
      <c r="AA53" s="39"/>
      <c r="AB53" s="37"/>
      <c r="AC53" s="37"/>
      <c r="AD53" s="33"/>
      <c r="AE53" s="37">
        <f t="shared" si="4"/>
        <v>85000</v>
      </c>
      <c r="AF53" s="82">
        <f t="shared" si="5"/>
        <v>0</v>
      </c>
      <c r="AG53" s="155" t="s">
        <v>173</v>
      </c>
      <c r="AH53" s="45"/>
      <c r="AI53" s="45"/>
    </row>
    <row r="54" spans="1:35" s="2" customFormat="1" ht="148.5" customHeight="1">
      <c r="A54" s="44">
        <v>52</v>
      </c>
      <c r="B54" s="32" t="s">
        <v>37</v>
      </c>
      <c r="C54" s="32">
        <v>2018</v>
      </c>
      <c r="D54" s="49"/>
      <c r="E54" s="5" t="s">
        <v>26</v>
      </c>
      <c r="F54" s="44">
        <v>57</v>
      </c>
      <c r="G54" s="49"/>
      <c r="H54" s="37" t="s">
        <v>206</v>
      </c>
      <c r="I54" s="68" t="s">
        <v>81</v>
      </c>
      <c r="J54" s="83" t="s">
        <v>6</v>
      </c>
      <c r="K54" s="35" t="s">
        <v>42</v>
      </c>
      <c r="L54" s="84" t="s">
        <v>82</v>
      </c>
      <c r="M54" s="9" t="s">
        <v>147</v>
      </c>
      <c r="N54" s="67"/>
      <c r="O54" s="36" t="s">
        <v>43</v>
      </c>
      <c r="P54" s="102">
        <v>56000</v>
      </c>
      <c r="Q54" s="34"/>
      <c r="R54" s="37"/>
      <c r="S54" s="37"/>
      <c r="T54" s="37"/>
      <c r="U54" s="37"/>
      <c r="V54" s="37"/>
      <c r="W54" s="37"/>
      <c r="X54" s="37"/>
      <c r="Y54" s="74">
        <f t="shared" si="3"/>
        <v>56000</v>
      </c>
      <c r="Z54" s="39"/>
      <c r="AA54" s="39"/>
      <c r="AB54" s="37"/>
      <c r="AC54" s="37"/>
      <c r="AD54" s="33"/>
      <c r="AE54" s="37">
        <f t="shared" si="4"/>
        <v>56000</v>
      </c>
      <c r="AF54" s="82">
        <f t="shared" si="5"/>
        <v>0</v>
      </c>
      <c r="AG54" s="131" t="s">
        <v>258</v>
      </c>
      <c r="AH54" s="45"/>
      <c r="AI54" s="45"/>
    </row>
    <row r="55" spans="1:35" s="2" customFormat="1" ht="141" customHeight="1">
      <c r="A55" s="44">
        <v>53</v>
      </c>
      <c r="B55" s="32" t="s">
        <v>37</v>
      </c>
      <c r="C55" s="32">
        <v>2018</v>
      </c>
      <c r="D55" s="49"/>
      <c r="E55" s="5" t="s">
        <v>26</v>
      </c>
      <c r="F55" s="44">
        <v>58</v>
      </c>
      <c r="G55" s="49"/>
      <c r="H55" s="88" t="s">
        <v>214</v>
      </c>
      <c r="I55" s="68" t="s">
        <v>83</v>
      </c>
      <c r="J55" s="83" t="s">
        <v>6</v>
      </c>
      <c r="K55" s="35" t="s">
        <v>42</v>
      </c>
      <c r="L55" s="84"/>
      <c r="M55" s="9" t="s">
        <v>148</v>
      </c>
      <c r="N55" s="67"/>
      <c r="O55" s="36" t="s">
        <v>43</v>
      </c>
      <c r="P55" s="102">
        <v>26000</v>
      </c>
      <c r="Q55" s="34"/>
      <c r="R55" s="37"/>
      <c r="S55" s="37"/>
      <c r="T55" s="37"/>
      <c r="U55" s="37"/>
      <c r="V55" s="37"/>
      <c r="W55" s="37"/>
      <c r="X55" s="37"/>
      <c r="Y55" s="74">
        <f t="shared" si="3"/>
        <v>26000</v>
      </c>
      <c r="Z55" s="39"/>
      <c r="AA55" s="39"/>
      <c r="AB55" s="37"/>
      <c r="AC55" s="37"/>
      <c r="AD55" s="33"/>
      <c r="AE55" s="37">
        <f t="shared" si="4"/>
        <v>26000</v>
      </c>
      <c r="AF55" s="82">
        <f t="shared" si="5"/>
        <v>0</v>
      </c>
      <c r="AG55" s="131" t="s">
        <v>271</v>
      </c>
      <c r="AH55" s="45"/>
      <c r="AI55" s="45"/>
    </row>
    <row r="56" spans="1:35" s="2" customFormat="1" ht="149.25" customHeight="1">
      <c r="A56" s="44">
        <v>54</v>
      </c>
      <c r="B56" s="32" t="s">
        <v>37</v>
      </c>
      <c r="C56" s="32">
        <v>2018</v>
      </c>
      <c r="D56" s="49"/>
      <c r="E56" s="5" t="s">
        <v>26</v>
      </c>
      <c r="F56" s="44">
        <v>59</v>
      </c>
      <c r="G56" s="49"/>
      <c r="H56" s="37" t="s">
        <v>206</v>
      </c>
      <c r="I56" s="68" t="s">
        <v>84</v>
      </c>
      <c r="J56" s="83" t="s">
        <v>69</v>
      </c>
      <c r="K56" s="35" t="s">
        <v>42</v>
      </c>
      <c r="L56" s="84"/>
      <c r="M56" s="9" t="s">
        <v>149</v>
      </c>
      <c r="N56" s="67"/>
      <c r="O56" s="36" t="s">
        <v>43</v>
      </c>
      <c r="P56" s="102">
        <v>60000</v>
      </c>
      <c r="Q56" s="34"/>
      <c r="R56" s="37"/>
      <c r="S56" s="37"/>
      <c r="T56" s="37"/>
      <c r="U56" s="37"/>
      <c r="V56" s="37"/>
      <c r="W56" s="37"/>
      <c r="X56" s="37"/>
      <c r="Y56" s="74">
        <f t="shared" si="3"/>
        <v>60000</v>
      </c>
      <c r="Z56" s="39"/>
      <c r="AA56" s="39"/>
      <c r="AB56" s="37"/>
      <c r="AC56" s="37"/>
      <c r="AD56" s="33"/>
      <c r="AE56" s="37">
        <f t="shared" si="4"/>
        <v>60000</v>
      </c>
      <c r="AF56" s="82">
        <f t="shared" si="5"/>
        <v>0</v>
      </c>
      <c r="AG56" s="131" t="s">
        <v>255</v>
      </c>
      <c r="AH56" s="45"/>
      <c r="AI56" s="45"/>
    </row>
    <row r="57" spans="1:35" s="2" customFormat="1" ht="143.25" customHeight="1">
      <c r="A57" s="44">
        <v>55</v>
      </c>
      <c r="B57" s="32" t="s">
        <v>37</v>
      </c>
      <c r="C57" s="32">
        <v>2018</v>
      </c>
      <c r="D57" s="49"/>
      <c r="E57" s="5" t="s">
        <v>26</v>
      </c>
      <c r="F57" s="44">
        <v>60</v>
      </c>
      <c r="G57" s="49"/>
      <c r="H57" s="88" t="s">
        <v>191</v>
      </c>
      <c r="I57" s="68" t="s">
        <v>25</v>
      </c>
      <c r="J57" s="83" t="s">
        <v>6</v>
      </c>
      <c r="K57" s="35" t="s">
        <v>42</v>
      </c>
      <c r="L57" s="84" t="s">
        <v>85</v>
      </c>
      <c r="M57" s="9" t="s">
        <v>150</v>
      </c>
      <c r="N57" s="67"/>
      <c r="O57" s="36" t="s">
        <v>43</v>
      </c>
      <c r="P57" s="102">
        <v>85000</v>
      </c>
      <c r="Q57" s="34"/>
      <c r="R57" s="37"/>
      <c r="S57" s="37"/>
      <c r="T57" s="65">
        <v>43375</v>
      </c>
      <c r="U57" s="65"/>
      <c r="V57" s="37"/>
      <c r="W57" s="37"/>
      <c r="X57" s="37"/>
      <c r="Y57" s="74">
        <f t="shared" si="3"/>
        <v>85000</v>
      </c>
      <c r="Z57" s="39"/>
      <c r="AA57" s="39"/>
      <c r="AB57" s="37"/>
      <c r="AC57" s="37"/>
      <c r="AD57" s="89">
        <f>2806.15+2019.34</f>
        <v>4825.49</v>
      </c>
      <c r="AE57" s="37">
        <f t="shared" si="4"/>
        <v>80174.51</v>
      </c>
      <c r="AF57" s="82">
        <f t="shared" si="5"/>
        <v>0.05677047058823529</v>
      </c>
      <c r="AG57" s="131" t="s">
        <v>177</v>
      </c>
      <c r="AH57" s="45"/>
      <c r="AI57" s="146" t="s">
        <v>302</v>
      </c>
    </row>
    <row r="58" spans="1:35" s="2" customFormat="1" ht="137.25" customHeight="1">
      <c r="A58" s="44">
        <v>56</v>
      </c>
      <c r="B58" s="32" t="s">
        <v>37</v>
      </c>
      <c r="C58" s="32">
        <v>2018</v>
      </c>
      <c r="D58" s="49"/>
      <c r="E58" s="5" t="s">
        <v>26</v>
      </c>
      <c r="F58" s="44">
        <v>61</v>
      </c>
      <c r="G58" s="49"/>
      <c r="H58" s="88" t="s">
        <v>185</v>
      </c>
      <c r="I58" s="68" t="s">
        <v>83</v>
      </c>
      <c r="J58" s="83" t="s">
        <v>6</v>
      </c>
      <c r="K58" s="35" t="s">
        <v>42</v>
      </c>
      <c r="L58" s="84"/>
      <c r="M58" s="9" t="s">
        <v>151</v>
      </c>
      <c r="N58" s="67"/>
      <c r="O58" s="36" t="s">
        <v>43</v>
      </c>
      <c r="P58" s="102">
        <v>75000</v>
      </c>
      <c r="Q58" s="34"/>
      <c r="R58" s="37"/>
      <c r="S58" s="37"/>
      <c r="T58" s="37"/>
      <c r="U58" s="37"/>
      <c r="V58" s="37"/>
      <c r="W58" s="37"/>
      <c r="X58" s="37"/>
      <c r="Y58" s="74">
        <f t="shared" si="3"/>
        <v>75000</v>
      </c>
      <c r="Z58" s="39"/>
      <c r="AA58" s="39"/>
      <c r="AB58" s="37"/>
      <c r="AC58" s="37"/>
      <c r="AD58" s="33"/>
      <c r="AE58" s="37">
        <f t="shared" si="4"/>
        <v>75000</v>
      </c>
      <c r="AF58" s="82">
        <f t="shared" si="5"/>
        <v>0</v>
      </c>
      <c r="AG58" s="131" t="s">
        <v>272</v>
      </c>
      <c r="AH58" s="45"/>
      <c r="AI58" s="124" t="s">
        <v>231</v>
      </c>
    </row>
    <row r="59" spans="1:35" s="2" customFormat="1" ht="156.75" customHeight="1">
      <c r="A59" s="44">
        <v>57</v>
      </c>
      <c r="B59" s="32" t="s">
        <v>37</v>
      </c>
      <c r="C59" s="32">
        <v>2018</v>
      </c>
      <c r="D59" s="49"/>
      <c r="E59" s="5" t="s">
        <v>26</v>
      </c>
      <c r="F59" s="44">
        <v>62</v>
      </c>
      <c r="G59" s="49"/>
      <c r="H59" s="37"/>
      <c r="I59" s="68" t="s">
        <v>86</v>
      </c>
      <c r="J59" s="83" t="s">
        <v>69</v>
      </c>
      <c r="K59" s="35" t="s">
        <v>42</v>
      </c>
      <c r="L59" s="84"/>
      <c r="M59" s="9" t="s">
        <v>152</v>
      </c>
      <c r="N59" s="67"/>
      <c r="O59" s="36" t="s">
        <v>43</v>
      </c>
      <c r="P59" s="102">
        <v>110000</v>
      </c>
      <c r="Q59" s="34"/>
      <c r="R59" s="37"/>
      <c r="S59" s="37"/>
      <c r="T59" s="37"/>
      <c r="U59" s="37"/>
      <c r="V59" s="37"/>
      <c r="W59" s="37"/>
      <c r="X59" s="37"/>
      <c r="Y59" s="74">
        <f t="shared" si="3"/>
        <v>110000</v>
      </c>
      <c r="Z59" s="39"/>
      <c r="AA59" s="39"/>
      <c r="AB59" s="37"/>
      <c r="AC59" s="37"/>
      <c r="AD59" s="33"/>
      <c r="AE59" s="37">
        <f t="shared" si="4"/>
        <v>110000</v>
      </c>
      <c r="AF59" s="82">
        <f t="shared" si="5"/>
        <v>0</v>
      </c>
      <c r="AG59" s="131" t="s">
        <v>176</v>
      </c>
      <c r="AH59" s="45"/>
      <c r="AI59" s="45"/>
    </row>
    <row r="60" spans="1:35" s="2" customFormat="1" ht="165.75" customHeight="1">
      <c r="A60" s="44">
        <v>58</v>
      </c>
      <c r="B60" s="32" t="s">
        <v>37</v>
      </c>
      <c r="C60" s="32">
        <v>2018</v>
      </c>
      <c r="D60" s="49"/>
      <c r="E60" s="5" t="s">
        <v>26</v>
      </c>
      <c r="F60" s="44">
        <v>63</v>
      </c>
      <c r="G60" s="49"/>
      <c r="H60" s="88" t="s">
        <v>198</v>
      </c>
      <c r="I60" s="68" t="s">
        <v>25</v>
      </c>
      <c r="J60" s="83" t="s">
        <v>6</v>
      </c>
      <c r="K60" s="35" t="s">
        <v>42</v>
      </c>
      <c r="L60" s="84" t="s">
        <v>67</v>
      </c>
      <c r="M60" s="9" t="s">
        <v>153</v>
      </c>
      <c r="N60" s="67"/>
      <c r="O60" s="36" t="s">
        <v>43</v>
      </c>
      <c r="P60" s="102">
        <v>36000</v>
      </c>
      <c r="Q60" s="34"/>
      <c r="R60" s="37"/>
      <c r="S60" s="37"/>
      <c r="T60" s="128">
        <v>44230</v>
      </c>
      <c r="U60" s="128"/>
      <c r="V60" s="37"/>
      <c r="W60" s="37"/>
      <c r="X60" s="37"/>
      <c r="Y60" s="74">
        <f t="shared" si="3"/>
        <v>36000</v>
      </c>
      <c r="Z60" s="39"/>
      <c r="AA60" s="39"/>
      <c r="AB60" s="37"/>
      <c r="AC60" s="37"/>
      <c r="AD60" s="37">
        <f>12138+12688+4867.2+2737.68+11856.88</f>
        <v>44287.76</v>
      </c>
      <c r="AE60" s="140">
        <f t="shared" si="4"/>
        <v>-8287.760000000002</v>
      </c>
      <c r="AF60" s="82">
        <f t="shared" si="5"/>
        <v>1.2302155555555556</v>
      </c>
      <c r="AG60" s="131" t="s">
        <v>291</v>
      </c>
      <c r="AH60" s="45"/>
      <c r="AI60" s="148" t="s">
        <v>303</v>
      </c>
    </row>
    <row r="61" spans="1:35" s="2" customFormat="1" ht="156.75" customHeight="1">
      <c r="A61" s="44">
        <v>59</v>
      </c>
      <c r="B61" s="32" t="s">
        <v>37</v>
      </c>
      <c r="C61" s="32">
        <v>2018</v>
      </c>
      <c r="D61" s="49"/>
      <c r="E61" s="5" t="s">
        <v>26</v>
      </c>
      <c r="F61" s="44">
        <v>64</v>
      </c>
      <c r="G61" s="49"/>
      <c r="H61" s="37" t="s">
        <v>206</v>
      </c>
      <c r="I61" s="68" t="s">
        <v>87</v>
      </c>
      <c r="J61" s="83" t="s">
        <v>6</v>
      </c>
      <c r="K61" s="35" t="s">
        <v>42</v>
      </c>
      <c r="L61" s="84"/>
      <c r="M61" s="9" t="s">
        <v>154</v>
      </c>
      <c r="N61" s="67"/>
      <c r="O61" s="36" t="s">
        <v>43</v>
      </c>
      <c r="P61" s="102">
        <v>75000</v>
      </c>
      <c r="Q61" s="34"/>
      <c r="R61" s="37"/>
      <c r="S61" s="37"/>
      <c r="T61" s="37"/>
      <c r="U61" s="37"/>
      <c r="V61" s="37"/>
      <c r="W61" s="37"/>
      <c r="X61" s="37"/>
      <c r="Y61" s="74">
        <f t="shared" si="3"/>
        <v>75000</v>
      </c>
      <c r="Z61" s="39"/>
      <c r="AA61" s="39"/>
      <c r="AB61" s="37"/>
      <c r="AC61" s="37"/>
      <c r="AD61" s="33"/>
      <c r="AE61" s="37">
        <f t="shared" si="4"/>
        <v>75000</v>
      </c>
      <c r="AF61" s="82">
        <f t="shared" si="5"/>
        <v>0</v>
      </c>
      <c r="AG61" s="131" t="s">
        <v>273</v>
      </c>
      <c r="AH61" s="45"/>
      <c r="AI61" s="45"/>
    </row>
    <row r="62" spans="1:35" s="2" customFormat="1" ht="169.5" customHeight="1">
      <c r="A62" s="44">
        <v>60</v>
      </c>
      <c r="B62" s="32" t="s">
        <v>37</v>
      </c>
      <c r="C62" s="32">
        <v>2018</v>
      </c>
      <c r="D62" s="49"/>
      <c r="E62" s="5" t="s">
        <v>26</v>
      </c>
      <c r="F62" s="44">
        <v>65</v>
      </c>
      <c r="G62" s="49"/>
      <c r="H62" s="37"/>
      <c r="I62" s="68" t="s">
        <v>25</v>
      </c>
      <c r="J62" s="83" t="s">
        <v>6</v>
      </c>
      <c r="K62" s="35" t="s">
        <v>42</v>
      </c>
      <c r="L62" s="84" t="s">
        <v>88</v>
      </c>
      <c r="M62" s="9" t="s">
        <v>155</v>
      </c>
      <c r="N62" s="67"/>
      <c r="O62" s="36" t="s">
        <v>43</v>
      </c>
      <c r="P62" s="102">
        <v>72000</v>
      </c>
      <c r="Q62" s="34"/>
      <c r="R62" s="37"/>
      <c r="S62" s="37"/>
      <c r="T62" s="37"/>
      <c r="U62" s="37"/>
      <c r="V62" s="37"/>
      <c r="W62" s="37"/>
      <c r="X62" s="37"/>
      <c r="Y62" s="74">
        <f t="shared" si="3"/>
        <v>72000</v>
      </c>
      <c r="Z62" s="39"/>
      <c r="AA62" s="39"/>
      <c r="AB62" s="37"/>
      <c r="AC62" s="37"/>
      <c r="AD62" s="33"/>
      <c r="AE62" s="37">
        <f t="shared" si="4"/>
        <v>72000</v>
      </c>
      <c r="AF62" s="82">
        <f t="shared" si="5"/>
        <v>0</v>
      </c>
      <c r="AG62" s="151" t="s">
        <v>274</v>
      </c>
      <c r="AH62" s="45"/>
      <c r="AI62" s="45"/>
    </row>
    <row r="63" spans="1:35" s="2" customFormat="1" ht="171" customHeight="1">
      <c r="A63" s="44">
        <v>61</v>
      </c>
      <c r="B63" s="32" t="s">
        <v>37</v>
      </c>
      <c r="C63" s="32">
        <v>2018</v>
      </c>
      <c r="D63" s="49"/>
      <c r="E63" s="5" t="s">
        <v>26</v>
      </c>
      <c r="F63" s="44">
        <v>66</v>
      </c>
      <c r="G63" s="49"/>
      <c r="H63" s="88" t="s">
        <v>246</v>
      </c>
      <c r="I63" s="68" t="s">
        <v>89</v>
      </c>
      <c r="J63" s="83" t="s">
        <v>6</v>
      </c>
      <c r="K63" s="35" t="s">
        <v>42</v>
      </c>
      <c r="L63" s="84" t="s">
        <v>90</v>
      </c>
      <c r="M63" s="9" t="s">
        <v>156</v>
      </c>
      <c r="N63" s="67"/>
      <c r="O63" s="36" t="s">
        <v>43</v>
      </c>
      <c r="P63" s="102">
        <v>200000</v>
      </c>
      <c r="Q63" s="34"/>
      <c r="R63" s="37"/>
      <c r="S63" s="37"/>
      <c r="T63" s="37"/>
      <c r="U63" s="37"/>
      <c r="V63" s="37"/>
      <c r="W63" s="37"/>
      <c r="X63" s="37"/>
      <c r="Y63" s="74">
        <f t="shared" si="3"/>
        <v>200000</v>
      </c>
      <c r="Z63" s="39"/>
      <c r="AA63" s="39"/>
      <c r="AB63" s="37"/>
      <c r="AC63" s="37"/>
      <c r="AD63" s="33"/>
      <c r="AE63" s="37">
        <f t="shared" si="4"/>
        <v>200000</v>
      </c>
      <c r="AF63" s="82">
        <f t="shared" si="5"/>
        <v>0</v>
      </c>
      <c r="AG63" s="131" t="s">
        <v>180</v>
      </c>
      <c r="AH63" s="45"/>
      <c r="AI63" s="45"/>
    </row>
    <row r="64" spans="1:35" s="2" customFormat="1" ht="160.5" customHeight="1">
      <c r="A64" s="44">
        <v>62</v>
      </c>
      <c r="B64" s="32" t="s">
        <v>37</v>
      </c>
      <c r="C64" s="32">
        <v>2018</v>
      </c>
      <c r="D64" s="49"/>
      <c r="E64" s="5" t="s">
        <v>26</v>
      </c>
      <c r="F64" s="44">
        <v>67</v>
      </c>
      <c r="G64" s="49"/>
      <c r="H64" s="37" t="s">
        <v>206</v>
      </c>
      <c r="I64" s="68" t="s">
        <v>91</v>
      </c>
      <c r="J64" s="83" t="s">
        <v>40</v>
      </c>
      <c r="K64" s="35" t="s">
        <v>42</v>
      </c>
      <c r="L64" s="84" t="s">
        <v>92</v>
      </c>
      <c r="M64" s="9" t="s">
        <v>157</v>
      </c>
      <c r="N64" s="67"/>
      <c r="O64" s="36" t="s">
        <v>43</v>
      </c>
      <c r="P64" s="102">
        <v>125000</v>
      </c>
      <c r="Q64" s="34"/>
      <c r="R64" s="37"/>
      <c r="S64" s="37"/>
      <c r="T64" s="37"/>
      <c r="U64" s="37"/>
      <c r="V64" s="37"/>
      <c r="W64" s="37"/>
      <c r="X64" s="37"/>
      <c r="Y64" s="74">
        <f t="shared" si="3"/>
        <v>125000</v>
      </c>
      <c r="Z64" s="39"/>
      <c r="AA64" s="39"/>
      <c r="AB64" s="37"/>
      <c r="AC64" s="37"/>
      <c r="AD64" s="33"/>
      <c r="AE64" s="37">
        <f t="shared" si="4"/>
        <v>125000</v>
      </c>
      <c r="AF64" s="82">
        <f t="shared" si="5"/>
        <v>0</v>
      </c>
      <c r="AG64" s="131" t="s">
        <v>256</v>
      </c>
      <c r="AH64" s="45"/>
      <c r="AI64" s="45"/>
    </row>
    <row r="65" spans="1:35" s="2" customFormat="1" ht="163.5" customHeight="1">
      <c r="A65" s="44">
        <v>63</v>
      </c>
      <c r="B65" s="32" t="s">
        <v>37</v>
      </c>
      <c r="C65" s="32">
        <v>2018</v>
      </c>
      <c r="D65" s="49"/>
      <c r="E65" s="5" t="s">
        <v>26</v>
      </c>
      <c r="F65" s="44">
        <v>68</v>
      </c>
      <c r="G65" s="49"/>
      <c r="H65" s="37" t="s">
        <v>206</v>
      </c>
      <c r="I65" s="68" t="s">
        <v>81</v>
      </c>
      <c r="J65" s="83" t="s">
        <v>6</v>
      </c>
      <c r="K65" s="35" t="s">
        <v>42</v>
      </c>
      <c r="L65" s="84" t="s">
        <v>93</v>
      </c>
      <c r="M65" s="9" t="s">
        <v>158</v>
      </c>
      <c r="N65" s="67"/>
      <c r="O65" s="36" t="s">
        <v>43</v>
      </c>
      <c r="P65" s="102">
        <v>165000</v>
      </c>
      <c r="Q65" s="34"/>
      <c r="R65" s="37"/>
      <c r="S65" s="37"/>
      <c r="T65" s="37"/>
      <c r="U65" s="37"/>
      <c r="V65" s="37"/>
      <c r="W65" s="37"/>
      <c r="X65" s="37"/>
      <c r="Y65" s="74">
        <f t="shared" si="3"/>
        <v>165000</v>
      </c>
      <c r="Z65" s="39"/>
      <c r="AA65" s="39"/>
      <c r="AB65" s="37"/>
      <c r="AC65" s="37"/>
      <c r="AD65" s="33"/>
      <c r="AE65" s="37">
        <f t="shared" si="4"/>
        <v>165000</v>
      </c>
      <c r="AF65" s="82">
        <f t="shared" si="5"/>
        <v>0</v>
      </c>
      <c r="AG65" s="131" t="s">
        <v>258</v>
      </c>
      <c r="AH65" s="45"/>
      <c r="AI65" s="45"/>
    </row>
    <row r="66" spans="1:35" s="2" customFormat="1" ht="165.75" customHeight="1">
      <c r="A66" s="44">
        <v>64</v>
      </c>
      <c r="B66" s="32" t="s">
        <v>37</v>
      </c>
      <c r="C66" s="32">
        <v>2018</v>
      </c>
      <c r="D66" s="49"/>
      <c r="E66" s="5" t="s">
        <v>26</v>
      </c>
      <c r="F66" s="44">
        <v>69</v>
      </c>
      <c r="G66" s="49"/>
      <c r="H66" s="88" t="s">
        <v>197</v>
      </c>
      <c r="I66" s="68" t="s">
        <v>25</v>
      </c>
      <c r="J66" s="83" t="s">
        <v>6</v>
      </c>
      <c r="K66" s="35" t="s">
        <v>42</v>
      </c>
      <c r="L66" s="84" t="s">
        <v>67</v>
      </c>
      <c r="M66" s="9" t="s">
        <v>159</v>
      </c>
      <c r="N66" s="67"/>
      <c r="O66" s="36" t="s">
        <v>43</v>
      </c>
      <c r="P66" s="102">
        <v>32000</v>
      </c>
      <c r="Q66" s="34"/>
      <c r="R66" s="37"/>
      <c r="S66" s="37"/>
      <c r="T66" s="37"/>
      <c r="U66" s="37"/>
      <c r="V66" s="37"/>
      <c r="W66" s="37"/>
      <c r="X66" s="37"/>
      <c r="Y66" s="74">
        <f t="shared" si="3"/>
        <v>32000</v>
      </c>
      <c r="Z66" s="39"/>
      <c r="AA66" s="39"/>
      <c r="AB66" s="37"/>
      <c r="AC66" s="37"/>
      <c r="AD66" s="37">
        <f>3296.34+13185.37</f>
        <v>16481.71</v>
      </c>
      <c r="AE66" s="37">
        <f t="shared" si="4"/>
        <v>15518.29</v>
      </c>
      <c r="AF66" s="82">
        <f t="shared" si="5"/>
        <v>0.5150534375</v>
      </c>
      <c r="AG66" s="131" t="s">
        <v>180</v>
      </c>
      <c r="AH66" s="45"/>
      <c r="AI66" s="146" t="s">
        <v>302</v>
      </c>
    </row>
    <row r="67" spans="1:35" s="2" customFormat="1" ht="165.75" customHeight="1">
      <c r="A67" s="44">
        <v>65</v>
      </c>
      <c r="B67" s="32" t="s">
        <v>37</v>
      </c>
      <c r="C67" s="32">
        <v>2018</v>
      </c>
      <c r="D67" s="49"/>
      <c r="E67" s="5" t="s">
        <v>26</v>
      </c>
      <c r="F67" s="44">
        <v>70</v>
      </c>
      <c r="G67" s="49"/>
      <c r="H67" s="88" t="s">
        <v>215</v>
      </c>
      <c r="I67" s="68" t="s">
        <v>45</v>
      </c>
      <c r="J67" s="83" t="s">
        <v>6</v>
      </c>
      <c r="K67" s="35" t="s">
        <v>42</v>
      </c>
      <c r="L67" s="84" t="s">
        <v>94</v>
      </c>
      <c r="M67" s="9" t="s">
        <v>160</v>
      </c>
      <c r="N67" s="67"/>
      <c r="O67" s="36" t="s">
        <v>43</v>
      </c>
      <c r="P67" s="102">
        <v>56000</v>
      </c>
      <c r="Q67" s="34"/>
      <c r="R67" s="37"/>
      <c r="S67" s="37"/>
      <c r="T67" s="37"/>
      <c r="U67" s="37"/>
      <c r="V67" s="37"/>
      <c r="W67" s="37"/>
      <c r="X67" s="37"/>
      <c r="Y67" s="74">
        <f aca="true" t="shared" si="6" ref="Y67:Y72">+P67-W67</f>
        <v>56000</v>
      </c>
      <c r="Z67" s="39"/>
      <c r="AA67" s="39"/>
      <c r="AB67" s="37"/>
      <c r="AC67" s="37"/>
      <c r="AD67" s="33"/>
      <c r="AE67" s="37">
        <f aca="true" t="shared" si="7" ref="AE67:AE72">SUM(P67-AD67)</f>
        <v>56000</v>
      </c>
      <c r="AF67" s="82">
        <f aca="true" t="shared" si="8" ref="AF67:AF72">(AD67/P67)</f>
        <v>0</v>
      </c>
      <c r="AG67" s="131" t="s">
        <v>175</v>
      </c>
      <c r="AH67" s="45"/>
      <c r="AI67" s="45" t="s">
        <v>227</v>
      </c>
    </row>
    <row r="68" spans="1:35" s="2" customFormat="1" ht="162" customHeight="1">
      <c r="A68" s="44">
        <v>66</v>
      </c>
      <c r="B68" s="32" t="s">
        <v>37</v>
      </c>
      <c r="C68" s="32">
        <v>2018</v>
      </c>
      <c r="D68" s="49"/>
      <c r="E68" s="5" t="s">
        <v>26</v>
      </c>
      <c r="F68" s="44">
        <v>71</v>
      </c>
      <c r="G68" s="49"/>
      <c r="H68" s="37" t="s">
        <v>300</v>
      </c>
      <c r="I68" s="68" t="s">
        <v>25</v>
      </c>
      <c r="J68" s="83" t="s">
        <v>6</v>
      </c>
      <c r="K68" s="35" t="s">
        <v>42</v>
      </c>
      <c r="L68" s="84"/>
      <c r="M68" s="9" t="s">
        <v>161</v>
      </c>
      <c r="N68" s="67"/>
      <c r="O68" s="36" t="s">
        <v>43</v>
      </c>
      <c r="P68" s="102">
        <v>300000</v>
      </c>
      <c r="Q68" s="34"/>
      <c r="R68" s="37"/>
      <c r="S68" s="37"/>
      <c r="T68" s="37"/>
      <c r="U68" s="37"/>
      <c r="V68" s="37"/>
      <c r="W68" s="37"/>
      <c r="X68" s="37"/>
      <c r="Y68" s="74">
        <f t="shared" si="6"/>
        <v>300000</v>
      </c>
      <c r="Z68" s="39"/>
      <c r="AA68" s="39"/>
      <c r="AB68" s="37"/>
      <c r="AC68" s="37"/>
      <c r="AD68" s="118">
        <v>19032</v>
      </c>
      <c r="AE68" s="37">
        <f t="shared" si="7"/>
        <v>280968</v>
      </c>
      <c r="AF68" s="82">
        <f t="shared" si="8"/>
        <v>0.06344</v>
      </c>
      <c r="AG68" s="131" t="s">
        <v>275</v>
      </c>
      <c r="AH68" s="45"/>
      <c r="AI68" s="147" t="s">
        <v>302</v>
      </c>
    </row>
    <row r="69" spans="1:35" s="2" customFormat="1" ht="154.5" customHeight="1">
      <c r="A69" s="44">
        <v>67</v>
      </c>
      <c r="B69" s="32" t="s">
        <v>37</v>
      </c>
      <c r="C69" s="32">
        <v>2018</v>
      </c>
      <c r="D69" s="49"/>
      <c r="E69" s="5" t="s">
        <v>26</v>
      </c>
      <c r="F69" s="44">
        <v>72</v>
      </c>
      <c r="G69" s="49"/>
      <c r="H69" s="88" t="s">
        <v>196</v>
      </c>
      <c r="I69" s="68" t="s">
        <v>59</v>
      </c>
      <c r="J69" s="83" t="s">
        <v>6</v>
      </c>
      <c r="K69" s="35" t="s">
        <v>42</v>
      </c>
      <c r="L69" s="84" t="s">
        <v>95</v>
      </c>
      <c r="M69" s="9" t="s">
        <v>162</v>
      </c>
      <c r="N69" s="67"/>
      <c r="O69" s="36" t="s">
        <v>43</v>
      </c>
      <c r="P69" s="102">
        <v>85000</v>
      </c>
      <c r="Q69" s="34"/>
      <c r="R69" s="37"/>
      <c r="S69" s="37"/>
      <c r="T69" s="128" t="s">
        <v>248</v>
      </c>
      <c r="U69" s="128"/>
      <c r="V69" s="37"/>
      <c r="W69" s="37"/>
      <c r="X69" s="37"/>
      <c r="Y69" s="74">
        <f t="shared" si="6"/>
        <v>85000</v>
      </c>
      <c r="Z69" s="39"/>
      <c r="AA69" s="39"/>
      <c r="AB69" s="37"/>
      <c r="AC69" s="37"/>
      <c r="AD69" s="118">
        <f>3111+4234.8+797.6+7147.48+2121.6+24400</f>
        <v>41812.479999999996</v>
      </c>
      <c r="AE69" s="37">
        <f t="shared" si="7"/>
        <v>43187.520000000004</v>
      </c>
      <c r="AF69" s="82">
        <f t="shared" si="8"/>
        <v>0.49191152941176464</v>
      </c>
      <c r="AG69" s="131" t="s">
        <v>247</v>
      </c>
      <c r="AH69" s="45" t="s">
        <v>200</v>
      </c>
      <c r="AI69" s="147" t="s">
        <v>302</v>
      </c>
    </row>
    <row r="70" spans="1:35" s="2" customFormat="1" ht="115.5" customHeight="1">
      <c r="A70" s="44">
        <v>68</v>
      </c>
      <c r="B70" s="32" t="s">
        <v>37</v>
      </c>
      <c r="C70" s="32">
        <v>2018</v>
      </c>
      <c r="D70" s="49"/>
      <c r="E70" s="5" t="s">
        <v>26</v>
      </c>
      <c r="F70" s="44">
        <v>73</v>
      </c>
      <c r="G70" s="49"/>
      <c r="H70" s="88" t="s">
        <v>243</v>
      </c>
      <c r="I70" s="68" t="s">
        <v>25</v>
      </c>
      <c r="J70" s="83" t="s">
        <v>6</v>
      </c>
      <c r="K70" s="35" t="s">
        <v>42</v>
      </c>
      <c r="L70" s="84"/>
      <c r="M70" s="9" t="s">
        <v>163</v>
      </c>
      <c r="N70" s="67"/>
      <c r="O70" s="36" t="s">
        <v>43</v>
      </c>
      <c r="P70" s="102">
        <v>200000</v>
      </c>
      <c r="Q70" s="34"/>
      <c r="R70" s="37"/>
      <c r="S70" s="37"/>
      <c r="T70" s="37"/>
      <c r="U70" s="37"/>
      <c r="V70" s="37"/>
      <c r="W70" s="37"/>
      <c r="X70" s="37"/>
      <c r="Y70" s="74">
        <f t="shared" si="6"/>
        <v>200000</v>
      </c>
      <c r="Z70" s="39"/>
      <c r="AA70" s="39"/>
      <c r="AB70" s="37"/>
      <c r="AC70" s="37"/>
      <c r="AD70" s="33"/>
      <c r="AE70" s="37">
        <f t="shared" si="7"/>
        <v>200000</v>
      </c>
      <c r="AF70" s="82">
        <f t="shared" si="8"/>
        <v>0</v>
      </c>
      <c r="AG70" s="131" t="s">
        <v>177</v>
      </c>
      <c r="AH70" s="45"/>
      <c r="AI70" s="45"/>
    </row>
    <row r="71" spans="1:35" s="2" customFormat="1" ht="85.5" customHeight="1">
      <c r="A71" s="44">
        <v>69</v>
      </c>
      <c r="B71" s="32" t="s">
        <v>37</v>
      </c>
      <c r="C71" s="32">
        <v>2018</v>
      </c>
      <c r="D71" s="49"/>
      <c r="E71" s="5" t="s">
        <v>26</v>
      </c>
      <c r="F71" s="44">
        <v>74</v>
      </c>
      <c r="G71" s="49"/>
      <c r="H71" s="37"/>
      <c r="I71" s="68" t="s">
        <v>25</v>
      </c>
      <c r="J71" s="83" t="s">
        <v>6</v>
      </c>
      <c r="K71" s="35" t="s">
        <v>42</v>
      </c>
      <c r="L71" s="84" t="s">
        <v>96</v>
      </c>
      <c r="M71" s="9" t="s">
        <v>164</v>
      </c>
      <c r="N71" s="67"/>
      <c r="O71" s="36" t="s">
        <v>43</v>
      </c>
      <c r="P71" s="102">
        <v>190000</v>
      </c>
      <c r="Q71" s="34"/>
      <c r="R71" s="37"/>
      <c r="S71" s="37"/>
      <c r="T71" s="37"/>
      <c r="U71" s="37"/>
      <c r="V71" s="37"/>
      <c r="W71" s="37"/>
      <c r="X71" s="37"/>
      <c r="Y71" s="74">
        <f t="shared" si="6"/>
        <v>190000</v>
      </c>
      <c r="Z71" s="39"/>
      <c r="AA71" s="39"/>
      <c r="AB71" s="37"/>
      <c r="AC71" s="37"/>
      <c r="AD71" s="33"/>
      <c r="AE71" s="37">
        <f t="shared" si="7"/>
        <v>190000</v>
      </c>
      <c r="AF71" s="82">
        <f t="shared" si="8"/>
        <v>0</v>
      </c>
      <c r="AG71" s="131" t="s">
        <v>276</v>
      </c>
      <c r="AH71" s="45"/>
      <c r="AI71" s="45"/>
    </row>
    <row r="72" spans="1:35" s="2" customFormat="1" ht="150" customHeight="1">
      <c r="A72" s="44">
        <v>70</v>
      </c>
      <c r="B72" s="32" t="s">
        <v>37</v>
      </c>
      <c r="C72" s="32">
        <v>2018</v>
      </c>
      <c r="D72" s="49"/>
      <c r="E72" s="5" t="s">
        <v>26</v>
      </c>
      <c r="F72" s="44">
        <v>75</v>
      </c>
      <c r="G72" s="49"/>
      <c r="H72" s="37" t="s">
        <v>292</v>
      </c>
      <c r="I72" s="68" t="s">
        <v>25</v>
      </c>
      <c r="J72" s="83" t="s">
        <v>6</v>
      </c>
      <c r="K72" s="35" t="s">
        <v>42</v>
      </c>
      <c r="L72" s="84" t="s">
        <v>57</v>
      </c>
      <c r="M72" s="9" t="s">
        <v>165</v>
      </c>
      <c r="N72" s="67"/>
      <c r="O72" s="36" t="s">
        <v>43</v>
      </c>
      <c r="P72" s="102">
        <v>75000</v>
      </c>
      <c r="Q72" s="34"/>
      <c r="R72" s="37"/>
      <c r="S72" s="37"/>
      <c r="T72" s="37"/>
      <c r="U72" s="37"/>
      <c r="V72" s="37"/>
      <c r="W72" s="37"/>
      <c r="X72" s="37"/>
      <c r="Y72" s="74">
        <f t="shared" si="6"/>
        <v>75000</v>
      </c>
      <c r="Z72" s="39"/>
      <c r="AA72" s="39"/>
      <c r="AB72" s="37"/>
      <c r="AC72" s="37"/>
      <c r="AD72" s="33">
        <v>15647.32</v>
      </c>
      <c r="AE72" s="37">
        <f t="shared" si="7"/>
        <v>59352.68</v>
      </c>
      <c r="AF72" s="82">
        <f t="shared" si="8"/>
        <v>0.20863093333333332</v>
      </c>
      <c r="AG72" s="151" t="s">
        <v>277</v>
      </c>
      <c r="AH72" s="45"/>
      <c r="AI72" s="147" t="s">
        <v>302</v>
      </c>
    </row>
    <row r="73" spans="2:35" ht="45.75" customHeight="1" thickBot="1">
      <c r="B73" s="52"/>
      <c r="C73" s="53"/>
      <c r="D73" s="53"/>
      <c r="E73" s="54"/>
      <c r="F73" s="53"/>
      <c r="G73" s="53"/>
      <c r="H73" s="55"/>
      <c r="I73" s="21"/>
      <c r="J73" s="56"/>
      <c r="K73" s="10"/>
      <c r="L73" s="10"/>
      <c r="M73" s="103"/>
      <c r="N73" s="97"/>
      <c r="O73" s="97"/>
      <c r="P73" s="98">
        <f>SUM(P3:P72)</f>
        <v>48923619.75</v>
      </c>
      <c r="Q73" s="28"/>
      <c r="R73" s="28"/>
      <c r="S73" s="28"/>
      <c r="T73" s="28"/>
      <c r="U73" s="28"/>
      <c r="V73" s="28"/>
      <c r="W73" s="28">
        <f>SUM(W3:W72)</f>
        <v>6256127.879999999</v>
      </c>
      <c r="X73" s="28">
        <f>SUM(X3:X72)</f>
        <v>477192.3</v>
      </c>
      <c r="Y73" s="28">
        <f>SUM(Y3:Y72)</f>
        <v>42667491.87</v>
      </c>
      <c r="Z73" s="28"/>
      <c r="AA73" s="28"/>
      <c r="AB73" s="28"/>
      <c r="AC73" s="28"/>
      <c r="AD73" s="28">
        <f>SUM(AD3:AD72)</f>
        <v>5492987.970000001</v>
      </c>
      <c r="AE73" s="28">
        <f>SUM(AE3:AE72)</f>
        <v>43430631.78</v>
      </c>
      <c r="AF73" s="129">
        <f>SUM(AD73/48923619.75)</f>
        <v>0.11227681022109981</v>
      </c>
      <c r="AG73" s="6"/>
      <c r="AH73" s="57"/>
      <c r="AI73" s="57"/>
    </row>
    <row r="74" spans="2:21" ht="90.75" customHeight="1" thickBot="1">
      <c r="B74" s="158" t="s">
        <v>166</v>
      </c>
      <c r="C74" s="159"/>
      <c r="D74" s="159"/>
      <c r="E74" s="159"/>
      <c r="F74" s="159"/>
      <c r="G74" s="159"/>
      <c r="H74" s="159"/>
      <c r="I74" s="159"/>
      <c r="J74" s="159"/>
      <c r="K74" s="160"/>
      <c r="M74" s="104" t="s">
        <v>222</v>
      </c>
      <c r="N74" s="105"/>
      <c r="O74" s="106"/>
      <c r="P74" s="109">
        <f>SUM(P3:P45)</f>
        <v>46361619.75</v>
      </c>
      <c r="Q74" s="120">
        <v>43</v>
      </c>
      <c r="R74" s="19">
        <v>2231619.75</v>
      </c>
      <c r="S74" s="20">
        <f>+P74-R74</f>
        <v>44130000</v>
      </c>
      <c r="T74" s="3">
        <v>2721549.03</v>
      </c>
      <c r="U74" s="17">
        <f>+S74-T74</f>
        <v>41408450.97</v>
      </c>
    </row>
    <row r="75" spans="2:36" ht="64.5" customHeight="1" thickBot="1">
      <c r="B75" s="58"/>
      <c r="I75" s="175"/>
      <c r="J75" s="176"/>
      <c r="K75" s="176"/>
      <c r="L75" s="176"/>
      <c r="M75" s="110" t="s">
        <v>223</v>
      </c>
      <c r="N75" s="108"/>
      <c r="O75" s="111"/>
      <c r="P75" s="112">
        <f>SUM(P46:P72)</f>
        <v>2562000</v>
      </c>
      <c r="Q75" s="121">
        <v>27</v>
      </c>
      <c r="S75" s="20"/>
      <c r="Y75" s="164"/>
      <c r="Z75" s="164"/>
      <c r="AA75" s="164"/>
      <c r="AB75" s="137" t="s">
        <v>283</v>
      </c>
      <c r="AC75" s="138"/>
      <c r="AD75" s="139">
        <f>SUM(AD3:AD45)</f>
        <v>5342751.03</v>
      </c>
      <c r="AE75" s="134"/>
      <c r="AF75" s="145"/>
      <c r="AG75" s="149"/>
      <c r="AH75" s="149"/>
      <c r="AI75" s="132"/>
      <c r="AJ75" s="7"/>
    </row>
    <row r="76" spans="2:36" ht="63" customHeight="1" thickBot="1">
      <c r="B76" s="58"/>
      <c r="I76" s="177"/>
      <c r="J76" s="178"/>
      <c r="K76" s="178"/>
      <c r="M76" s="113" t="s">
        <v>224</v>
      </c>
      <c r="N76" s="107"/>
      <c r="O76" s="114"/>
      <c r="P76" s="115">
        <f>+P74+P75</f>
        <v>48923619.75</v>
      </c>
      <c r="Q76" s="122">
        <f>+Q74+Q75</f>
        <v>70</v>
      </c>
      <c r="U76" s="17"/>
      <c r="Y76" s="164"/>
      <c r="Z76" s="164"/>
      <c r="AA76" s="165"/>
      <c r="AB76" s="137" t="s">
        <v>284</v>
      </c>
      <c r="AC76" s="138"/>
      <c r="AD76" s="139">
        <f>SUM(AD46:AD72)</f>
        <v>150236.94</v>
      </c>
      <c r="AE76" s="133"/>
      <c r="AF76" s="133"/>
      <c r="AG76" s="134"/>
      <c r="AH76" s="73"/>
      <c r="AI76" s="73"/>
      <c r="AJ76" s="73"/>
    </row>
    <row r="77" spans="2:30" ht="41.25" customHeight="1">
      <c r="B77" s="58"/>
      <c r="M77" s="8"/>
      <c r="N77" s="1"/>
      <c r="O77" s="1"/>
      <c r="P77" s="1"/>
      <c r="Z77" s="1"/>
      <c r="AA77" s="1"/>
      <c r="AB77" s="1"/>
      <c r="AC77" s="1"/>
      <c r="AD77" s="28">
        <f>+AD75+AD76</f>
        <v>5492987.970000001</v>
      </c>
    </row>
    <row r="78" spans="2:34" ht="44.25" customHeight="1">
      <c r="B78" s="58"/>
      <c r="M78" s="8"/>
      <c r="N78" s="1"/>
      <c r="O78" s="1"/>
      <c r="P78" s="1"/>
      <c r="Z78" s="1"/>
      <c r="AA78" s="1"/>
      <c r="AB78" s="1"/>
      <c r="AC78" s="1"/>
      <c r="AE78" s="91" t="s">
        <v>216</v>
      </c>
      <c r="AG78" s="85" t="s">
        <v>217</v>
      </c>
      <c r="AH78" s="92">
        <f>+P3+P4+P5+P7+P8+P9+P10+P11+P12+P18+P21+P22+P23+P24+P25+P26+P28+P29+P30+P31+P32</f>
        <v>26111619.75</v>
      </c>
    </row>
    <row r="79" spans="2:34" ht="48.75" customHeight="1">
      <c r="B79" s="58"/>
      <c r="AE79" s="8"/>
      <c r="AG79" s="93" t="s">
        <v>218</v>
      </c>
      <c r="AH79" s="92">
        <f>+P5+P6+P13+P14+P15+P16+P17+P19+P20+P25+P27+P33+P36+P39+P42+P44+P45+P46+P48+P49+P51+P52+P53+P54+P56+P59+P61+P62+P63+P64+P65+P68+P70+P71+P72</f>
        <v>18513000</v>
      </c>
    </row>
    <row r="80" spans="2:34" ht="42" customHeight="1" thickBot="1">
      <c r="B80" s="58"/>
      <c r="AE80" s="12"/>
      <c r="AF80" s="7"/>
      <c r="AG80" s="93" t="s">
        <v>219</v>
      </c>
      <c r="AH80" s="94">
        <f>+AH78+AH79</f>
        <v>44624619.75</v>
      </c>
    </row>
    <row r="81" spans="2:35" ht="232.5" customHeight="1" thickBot="1">
      <c r="B81" s="58"/>
      <c r="M81" s="179" t="s">
        <v>28</v>
      </c>
      <c r="N81" s="180"/>
      <c r="O81" s="180"/>
      <c r="P81" s="181"/>
      <c r="Q81" s="61"/>
      <c r="R81" s="76">
        <f>P73</f>
        <v>48923619.75</v>
      </c>
      <c r="S81" s="142"/>
      <c r="V81" s="72"/>
      <c r="W81" s="40" t="e">
        <f>+#REF!/#REF!</f>
        <v>#REF!</v>
      </c>
      <c r="X81" s="86"/>
      <c r="Z81" s="141"/>
      <c r="AA81" s="96" t="e">
        <f>+#REF!-AD73</f>
        <v>#REF!</v>
      </c>
      <c r="AB81" s="95" t="s">
        <v>220</v>
      </c>
      <c r="AC81" s="18"/>
      <c r="AD81" s="23"/>
      <c r="AE81" s="24"/>
      <c r="AF81" s="77"/>
      <c r="AG81" s="25"/>
      <c r="AH81" s="25"/>
      <c r="AI81" s="25"/>
    </row>
    <row r="82" spans="2:32" ht="97.5" customHeight="1" thickBot="1">
      <c r="B82" s="58"/>
      <c r="M82" s="161" t="s">
        <v>29</v>
      </c>
      <c r="N82" s="162"/>
      <c r="O82" s="162"/>
      <c r="P82" s="163"/>
      <c r="Q82" s="62"/>
      <c r="R82" s="78"/>
      <c r="S82" s="143"/>
      <c r="W82" s="72" t="s">
        <v>33</v>
      </c>
      <c r="X82" s="79"/>
      <c r="AF82" s="73"/>
    </row>
    <row r="83" spans="2:32" ht="43.5" customHeight="1" thickBot="1">
      <c r="B83" s="58"/>
      <c r="AF83" s="73"/>
    </row>
    <row r="84" spans="2:35" ht="81" customHeight="1" thickBot="1">
      <c r="B84" s="58"/>
      <c r="M84" s="170" t="s">
        <v>30</v>
      </c>
      <c r="N84" s="171"/>
      <c r="O84" s="171"/>
      <c r="P84" s="172"/>
      <c r="Q84" s="63"/>
      <c r="R84" s="80"/>
      <c r="S84" s="144"/>
      <c r="V84" s="173"/>
      <c r="W84" s="174"/>
      <c r="Y84" s="17"/>
      <c r="AD84" s="16"/>
      <c r="AE84" s="26"/>
      <c r="AF84" s="77"/>
      <c r="AG84" s="25"/>
      <c r="AH84" s="25"/>
      <c r="AI84" s="25"/>
    </row>
    <row r="85" spans="2:35" ht="12.75">
      <c r="B85" s="58"/>
      <c r="P85" s="17"/>
      <c r="W85" s="17"/>
      <c r="AC85" s="18"/>
      <c r="AD85" s="23"/>
      <c r="AE85" s="24"/>
      <c r="AF85" s="77"/>
      <c r="AG85" s="25"/>
      <c r="AH85" s="25"/>
      <c r="AI85" s="25"/>
    </row>
    <row r="86" spans="2:35" ht="12.75">
      <c r="B86" s="58"/>
      <c r="P86" s="17"/>
      <c r="R86" s="20"/>
      <c r="S86" s="20"/>
      <c r="AD86" s="27"/>
      <c r="AE86" s="26"/>
      <c r="AF86" s="77"/>
      <c r="AG86" s="25"/>
      <c r="AH86" s="25"/>
      <c r="AI86" s="25"/>
    </row>
    <row r="87" spans="2:35" ht="12.75">
      <c r="B87" s="58"/>
      <c r="AD87" s="23"/>
      <c r="AE87" s="24"/>
      <c r="AF87" s="77"/>
      <c r="AG87" s="25"/>
      <c r="AH87" s="25"/>
      <c r="AI87" s="25"/>
    </row>
    <row r="88" spans="2:35" ht="12.75">
      <c r="B88" s="58"/>
      <c r="AD88" s="16"/>
      <c r="AE88" s="26"/>
      <c r="AF88" s="77"/>
      <c r="AG88" s="25"/>
      <c r="AH88" s="25"/>
      <c r="AI88" s="25"/>
    </row>
    <row r="89" spans="2:35" ht="12.75">
      <c r="B89" s="58"/>
      <c r="AD89" s="23"/>
      <c r="AE89" s="24"/>
      <c r="AF89" s="77"/>
      <c r="AG89" s="25"/>
      <c r="AH89" s="25"/>
      <c r="AI89" s="25"/>
    </row>
    <row r="90" spans="2:35" ht="51.75" customHeight="1">
      <c r="B90" s="58"/>
      <c r="Q90" s="169" t="s">
        <v>36</v>
      </c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81"/>
      <c r="AD90"/>
      <c r="AE90" s="16"/>
      <c r="AF90" s="77"/>
      <c r="AG90" s="25"/>
      <c r="AH90" s="25"/>
      <c r="AI90" s="25"/>
    </row>
    <row r="91" spans="2:32" ht="46.5" customHeight="1">
      <c r="B91" s="58"/>
      <c r="R91" s="157" t="s">
        <v>35</v>
      </c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/>
      <c r="AD91"/>
      <c r="AF91" s="73"/>
    </row>
    <row r="92" spans="2:32" ht="12.75">
      <c r="B92" s="58"/>
      <c r="X92" s="42"/>
      <c r="AF92" s="73"/>
    </row>
    <row r="93" spans="2:32" ht="12.75">
      <c r="B93" s="58"/>
      <c r="AF93" s="73"/>
    </row>
    <row r="94" spans="2:32" ht="12.75">
      <c r="B94" s="58"/>
      <c r="AF94" s="73"/>
    </row>
    <row r="95" spans="2:32" ht="12.75">
      <c r="B95" s="58"/>
      <c r="AF95" s="73"/>
    </row>
    <row r="96" ht="351.75" customHeight="1">
      <c r="B96" s="58"/>
    </row>
    <row r="97" ht="351.75" customHeight="1">
      <c r="B97" s="58"/>
    </row>
    <row r="98" ht="351.75" customHeight="1">
      <c r="B98" s="58"/>
    </row>
    <row r="99" ht="351.75" customHeight="1">
      <c r="B99" s="58"/>
    </row>
    <row r="100" ht="351.75" customHeight="1">
      <c r="B100" s="58"/>
    </row>
    <row r="101" ht="351.75" customHeight="1">
      <c r="B101" s="58"/>
    </row>
    <row r="102" ht="351.75" customHeight="1">
      <c r="B102" s="58"/>
    </row>
    <row r="103" ht="351.75" customHeight="1">
      <c r="B103" s="58"/>
    </row>
    <row r="104" ht="351.75" customHeight="1">
      <c r="B104" s="58"/>
    </row>
    <row r="105" ht="351.75" customHeight="1">
      <c r="B105" s="58"/>
    </row>
    <row r="106" ht="351.75" customHeight="1">
      <c r="B106" s="58"/>
    </row>
    <row r="107" ht="351.75" customHeight="1">
      <c r="B107" s="58"/>
    </row>
    <row r="108" ht="351.75" customHeight="1">
      <c r="B108" s="58"/>
    </row>
    <row r="109" ht="351.75" customHeight="1">
      <c r="B109" s="58"/>
    </row>
    <row r="110" ht="351.75" customHeight="1">
      <c r="B110" s="58"/>
    </row>
    <row r="111" ht="351.75" customHeight="1">
      <c r="B111" s="58"/>
    </row>
    <row r="112" ht="351.75" customHeight="1">
      <c r="B112" s="58"/>
    </row>
    <row r="113" ht="351.75" customHeight="1">
      <c r="B113" s="58"/>
    </row>
    <row r="114" ht="351.75" customHeight="1">
      <c r="B114" s="58"/>
    </row>
    <row r="115" ht="351.75" customHeight="1">
      <c r="B115" s="58"/>
    </row>
    <row r="116" ht="351.75" customHeight="1">
      <c r="B116" s="58"/>
    </row>
    <row r="117" ht="351.75" customHeight="1">
      <c r="B117" s="58"/>
    </row>
    <row r="118" ht="351.75" customHeight="1">
      <c r="B118" s="58"/>
    </row>
    <row r="119" ht="351.75" customHeight="1">
      <c r="B119" s="58"/>
    </row>
    <row r="120" ht="351.75" customHeight="1">
      <c r="B120" s="58"/>
    </row>
    <row r="121" ht="351.75" customHeight="1">
      <c r="B121" s="58"/>
    </row>
    <row r="122" ht="351.75" customHeight="1">
      <c r="B122" s="58"/>
    </row>
    <row r="123" ht="351.75" customHeight="1">
      <c r="B123" s="58"/>
    </row>
    <row r="124" ht="351.75" customHeight="1">
      <c r="B124" s="58"/>
    </row>
    <row r="125" ht="351.75" customHeight="1">
      <c r="B125" s="58"/>
    </row>
    <row r="126" ht="351.75" customHeight="1">
      <c r="B126" s="58"/>
    </row>
    <row r="127" ht="351.75" customHeight="1">
      <c r="B127" s="58"/>
    </row>
    <row r="128" ht="351.75" customHeight="1">
      <c r="B128" s="58"/>
    </row>
    <row r="129" ht="351.75" customHeight="1">
      <c r="B129" s="58"/>
    </row>
    <row r="130" ht="351.75" customHeight="1">
      <c r="B130" s="58"/>
    </row>
    <row r="131" ht="351.75" customHeight="1">
      <c r="B131" s="58"/>
    </row>
    <row r="132" ht="351.75" customHeight="1">
      <c r="B132" s="58"/>
    </row>
    <row r="133" ht="351.75" customHeight="1">
      <c r="B133" s="58"/>
    </row>
    <row r="134" ht="351.75" customHeight="1">
      <c r="B134" s="58"/>
    </row>
    <row r="135" ht="351.75" customHeight="1">
      <c r="B135" s="58"/>
    </row>
    <row r="136" ht="351.75" customHeight="1">
      <c r="B136" s="58"/>
    </row>
    <row r="137" ht="351.75" customHeight="1">
      <c r="B137" s="58"/>
    </row>
    <row r="138" ht="351.75" customHeight="1">
      <c r="B138" s="58"/>
    </row>
    <row r="139" ht="351.75" customHeight="1">
      <c r="B139" s="58"/>
    </row>
    <row r="140" ht="351.75" customHeight="1">
      <c r="B140" s="58"/>
    </row>
    <row r="141" ht="351.75" customHeight="1">
      <c r="B141" s="58"/>
    </row>
    <row r="142" ht="351.75" customHeight="1">
      <c r="B142" s="58"/>
    </row>
    <row r="143" ht="351.75" customHeight="1">
      <c r="B143" s="58"/>
    </row>
    <row r="144" ht="351.75" customHeight="1">
      <c r="B144" s="58"/>
    </row>
    <row r="145" ht="351.75" customHeight="1">
      <c r="B145" s="58"/>
    </row>
    <row r="146" ht="351.75" customHeight="1">
      <c r="B146" s="58"/>
    </row>
    <row r="147" ht="351.75" customHeight="1">
      <c r="B147" s="58"/>
    </row>
    <row r="148" ht="351.75" customHeight="1">
      <c r="B148" s="58"/>
    </row>
    <row r="149" ht="351.75" customHeight="1">
      <c r="B149" s="58"/>
    </row>
    <row r="150" ht="351.75" customHeight="1">
      <c r="B150" s="58"/>
    </row>
    <row r="151" ht="351.75" customHeight="1">
      <c r="B151" s="58"/>
    </row>
    <row r="152" ht="351.75" customHeight="1">
      <c r="B152" s="58"/>
    </row>
    <row r="153" ht="351.75" customHeight="1">
      <c r="B153" s="58"/>
    </row>
    <row r="154" ht="351.75" customHeight="1">
      <c r="B154" s="58"/>
    </row>
    <row r="155" ht="351.75" customHeight="1">
      <c r="B155" s="58"/>
    </row>
    <row r="156" ht="351.75" customHeight="1">
      <c r="B156" s="58"/>
    </row>
    <row r="157" ht="351.75" customHeight="1">
      <c r="B157" s="58"/>
    </row>
    <row r="158" ht="351.75" customHeight="1">
      <c r="B158" s="58"/>
    </row>
    <row r="159" ht="351.75" customHeight="1">
      <c r="B159" s="58"/>
    </row>
    <row r="160" ht="351.75" customHeight="1">
      <c r="B160" s="58"/>
    </row>
    <row r="161" ht="351.75" customHeight="1">
      <c r="B161" s="58"/>
    </row>
    <row r="162" ht="351.75" customHeight="1">
      <c r="B162" s="58"/>
    </row>
    <row r="163" ht="351.75" customHeight="1">
      <c r="B163" s="58"/>
    </row>
    <row r="164" ht="351.75" customHeight="1">
      <c r="B164" s="58"/>
    </row>
    <row r="165" ht="351.75" customHeight="1">
      <c r="B165" s="58"/>
    </row>
    <row r="166" ht="351.75" customHeight="1">
      <c r="B166" s="58"/>
    </row>
    <row r="167" ht="351.75" customHeight="1">
      <c r="B167" s="58"/>
    </row>
    <row r="168" ht="351.75" customHeight="1">
      <c r="B168" s="58"/>
    </row>
    <row r="169" ht="351.75" customHeight="1">
      <c r="B169" s="58"/>
    </row>
    <row r="170" ht="351.75" customHeight="1">
      <c r="B170" s="58"/>
    </row>
    <row r="171" ht="351.75" customHeight="1">
      <c r="B171" s="58"/>
    </row>
    <row r="172" ht="351.75" customHeight="1">
      <c r="B172" s="58"/>
    </row>
    <row r="173" ht="351.75" customHeight="1">
      <c r="B173" s="58"/>
    </row>
    <row r="174" ht="351.75" customHeight="1">
      <c r="B174" s="58"/>
    </row>
    <row r="175" ht="351.75" customHeight="1">
      <c r="B175" s="58"/>
    </row>
    <row r="176" ht="351.75" customHeight="1">
      <c r="B176" s="58"/>
    </row>
    <row r="177" ht="351.75" customHeight="1">
      <c r="B177" s="58"/>
    </row>
    <row r="178" ht="351.75" customHeight="1">
      <c r="B178" s="58"/>
    </row>
    <row r="179" ht="351.75" customHeight="1">
      <c r="B179" s="58"/>
    </row>
    <row r="180" ht="351.75" customHeight="1">
      <c r="B180" s="58"/>
    </row>
    <row r="181" ht="351.75" customHeight="1">
      <c r="B181" s="58"/>
    </row>
    <row r="182" ht="351.75" customHeight="1">
      <c r="B182" s="58"/>
    </row>
    <row r="183" ht="351.75" customHeight="1">
      <c r="B183" s="58"/>
    </row>
    <row r="184" ht="351.75" customHeight="1">
      <c r="B184" s="58"/>
    </row>
    <row r="185" ht="351.75" customHeight="1">
      <c r="B185" s="58"/>
    </row>
    <row r="186" ht="351.75" customHeight="1">
      <c r="B186" s="58"/>
    </row>
    <row r="187" ht="351.75" customHeight="1">
      <c r="B187" s="58"/>
    </row>
    <row r="188" ht="351.75" customHeight="1">
      <c r="B188" s="58"/>
    </row>
    <row r="189" ht="351.75" customHeight="1">
      <c r="B189" s="58"/>
    </row>
    <row r="190" ht="351.75" customHeight="1">
      <c r="B190" s="58"/>
    </row>
    <row r="191" ht="351.75" customHeight="1">
      <c r="B191" s="58"/>
    </row>
    <row r="192" ht="351.75" customHeight="1">
      <c r="B192" s="58"/>
    </row>
    <row r="193" ht="351.75" customHeight="1">
      <c r="B193" s="58"/>
    </row>
    <row r="194" ht="351.75" customHeight="1">
      <c r="B194" s="58"/>
    </row>
    <row r="195" ht="351.75" customHeight="1">
      <c r="B195" s="58"/>
    </row>
    <row r="196" ht="351.75" customHeight="1">
      <c r="B196" s="58"/>
    </row>
    <row r="197" ht="351.75" customHeight="1">
      <c r="B197" s="58"/>
    </row>
    <row r="198" ht="351.75" customHeight="1">
      <c r="B198" s="58"/>
    </row>
    <row r="199" ht="351.75" customHeight="1">
      <c r="B199" s="58"/>
    </row>
    <row r="200" ht="351.75" customHeight="1">
      <c r="B200" s="58"/>
    </row>
    <row r="201" ht="351.75" customHeight="1">
      <c r="B201" s="58"/>
    </row>
    <row r="202" ht="351.75" customHeight="1">
      <c r="B202" s="58"/>
    </row>
    <row r="203" ht="351.75" customHeight="1">
      <c r="B203" s="58"/>
    </row>
    <row r="204" ht="351.75" customHeight="1">
      <c r="B204" s="58"/>
    </row>
    <row r="205" ht="351.75" customHeight="1">
      <c r="B205" s="58"/>
    </row>
    <row r="206" ht="351.75" customHeight="1">
      <c r="B206" s="58"/>
    </row>
    <row r="207" ht="351.75" customHeight="1">
      <c r="B207" s="58"/>
    </row>
    <row r="208" ht="351.75" customHeight="1">
      <c r="B208" s="58"/>
    </row>
    <row r="209" ht="351.75" customHeight="1">
      <c r="B209" s="58"/>
    </row>
    <row r="210" ht="351.75" customHeight="1">
      <c r="B210" s="58"/>
    </row>
    <row r="211" ht="351.75" customHeight="1">
      <c r="B211" s="58"/>
    </row>
    <row r="212" ht="351.75" customHeight="1">
      <c r="B212" s="58"/>
    </row>
    <row r="213" ht="351.75" customHeight="1">
      <c r="B213" s="58"/>
    </row>
    <row r="214" ht="351.75" customHeight="1">
      <c r="B214" s="58"/>
    </row>
    <row r="215" ht="351.75" customHeight="1">
      <c r="B215" s="58"/>
    </row>
    <row r="216" ht="351.75" customHeight="1">
      <c r="B216" s="58"/>
    </row>
    <row r="217" ht="351.75" customHeight="1">
      <c r="B217" s="58"/>
    </row>
    <row r="218" ht="351.75" customHeight="1">
      <c r="B218" s="58"/>
    </row>
    <row r="219" ht="351.75" customHeight="1">
      <c r="B219" s="58"/>
    </row>
    <row r="220" ht="351.75" customHeight="1">
      <c r="B220" s="58"/>
    </row>
    <row r="221" ht="351.75" customHeight="1">
      <c r="B221" s="58"/>
    </row>
    <row r="222" ht="351.75" customHeight="1">
      <c r="B222" s="58"/>
    </row>
    <row r="223" ht="351.75" customHeight="1">
      <c r="B223" s="58"/>
    </row>
    <row r="224" ht="351.75" customHeight="1">
      <c r="B224" s="58"/>
    </row>
    <row r="225" ht="351.75" customHeight="1">
      <c r="B225" s="58"/>
    </row>
    <row r="226" ht="351.75" customHeight="1">
      <c r="B226" s="58"/>
    </row>
    <row r="227" ht="351.75" customHeight="1">
      <c r="B227" s="58"/>
    </row>
    <row r="228" ht="351.75" customHeight="1">
      <c r="B228" s="58"/>
    </row>
    <row r="229" ht="351.75" customHeight="1">
      <c r="B229" s="58"/>
    </row>
    <row r="230" ht="351.75" customHeight="1">
      <c r="B230" s="58"/>
    </row>
    <row r="231" ht="351.75" customHeight="1">
      <c r="B231" s="58"/>
    </row>
    <row r="232" ht="351.75" customHeight="1">
      <c r="B232" s="58"/>
    </row>
    <row r="233" ht="351.75" customHeight="1">
      <c r="B233" s="58"/>
    </row>
    <row r="234" ht="351.75" customHeight="1">
      <c r="B234" s="58"/>
    </row>
    <row r="235" ht="351.75" customHeight="1">
      <c r="B235" s="58"/>
    </row>
    <row r="236" ht="351.75" customHeight="1">
      <c r="B236" s="58"/>
    </row>
    <row r="237" ht="351.75" customHeight="1">
      <c r="B237" s="58"/>
    </row>
    <row r="238" ht="351.75" customHeight="1">
      <c r="B238" s="58"/>
    </row>
    <row r="239" ht="351.75" customHeight="1">
      <c r="B239" s="58"/>
    </row>
    <row r="240" ht="351.75" customHeight="1">
      <c r="B240" s="58"/>
    </row>
    <row r="241" ht="351.75" customHeight="1">
      <c r="B241" s="58"/>
    </row>
    <row r="242" ht="351.75" customHeight="1">
      <c r="B242" s="58"/>
    </row>
    <row r="243" ht="351.75" customHeight="1">
      <c r="B243" s="58"/>
    </row>
    <row r="244" ht="351.75" customHeight="1">
      <c r="B244" s="58"/>
    </row>
    <row r="245" ht="351.75" customHeight="1">
      <c r="B245" s="58"/>
    </row>
    <row r="246" ht="351.75" customHeight="1">
      <c r="B246" s="58"/>
    </row>
    <row r="247" ht="351.75" customHeight="1">
      <c r="B247" s="58"/>
    </row>
    <row r="248" ht="351.75" customHeight="1">
      <c r="B248" s="58"/>
    </row>
    <row r="249" ht="351.75" customHeight="1">
      <c r="B249" s="58"/>
    </row>
    <row r="250" ht="351.75" customHeight="1">
      <c r="B250" s="58"/>
    </row>
    <row r="251" ht="351.75" customHeight="1">
      <c r="B251" s="58"/>
    </row>
    <row r="252" ht="351.75" customHeight="1">
      <c r="B252" s="58"/>
    </row>
    <row r="253" ht="351.75" customHeight="1">
      <c r="B253" s="58"/>
    </row>
    <row r="254" ht="351.75" customHeight="1">
      <c r="B254" s="58"/>
    </row>
    <row r="255" ht="351.75" customHeight="1">
      <c r="B255" s="58"/>
    </row>
    <row r="256" ht="351.75" customHeight="1">
      <c r="B256" s="58"/>
    </row>
    <row r="257" ht="351.75" customHeight="1">
      <c r="B257" s="58"/>
    </row>
    <row r="258" ht="351.75" customHeight="1">
      <c r="B258" s="58"/>
    </row>
    <row r="259" ht="351.75" customHeight="1">
      <c r="B259" s="58"/>
    </row>
    <row r="260" ht="351.75" customHeight="1">
      <c r="B260" s="58"/>
    </row>
    <row r="261" ht="351.75" customHeight="1">
      <c r="B261" s="58"/>
    </row>
    <row r="262" ht="351.75" customHeight="1">
      <c r="B262" s="58"/>
    </row>
    <row r="263" ht="351.75" customHeight="1">
      <c r="B263" s="58"/>
    </row>
    <row r="264" ht="351.75" customHeight="1">
      <c r="B264" s="58"/>
    </row>
    <row r="265" ht="351.75" customHeight="1">
      <c r="B265" s="58"/>
    </row>
    <row r="266" ht="351.75" customHeight="1">
      <c r="B266" s="58"/>
    </row>
    <row r="267" ht="351.75" customHeight="1">
      <c r="B267" s="58"/>
    </row>
    <row r="268" ht="351.75" customHeight="1">
      <c r="B268" s="58"/>
    </row>
    <row r="269" ht="351.75" customHeight="1">
      <c r="B269" s="58"/>
    </row>
    <row r="270" ht="351.75" customHeight="1">
      <c r="B270" s="58"/>
    </row>
    <row r="271" ht="351.75" customHeight="1">
      <c r="B271" s="58"/>
    </row>
    <row r="272" ht="351.75" customHeight="1">
      <c r="B272" s="58"/>
    </row>
    <row r="273" ht="351.75" customHeight="1">
      <c r="B273" s="58"/>
    </row>
    <row r="274" ht="351.75" customHeight="1">
      <c r="B274" s="58"/>
    </row>
    <row r="275" ht="351.75" customHeight="1">
      <c r="B275" s="58"/>
    </row>
    <row r="276" ht="351.75" customHeight="1">
      <c r="B276" s="58"/>
    </row>
    <row r="277" ht="351.75" customHeight="1">
      <c r="B277" s="58"/>
    </row>
    <row r="278" ht="351.75" customHeight="1">
      <c r="B278" s="58"/>
    </row>
    <row r="279" ht="351.75" customHeight="1">
      <c r="B279" s="58"/>
    </row>
    <row r="280" ht="351.75" customHeight="1">
      <c r="B280" s="58"/>
    </row>
    <row r="281" ht="351.75" customHeight="1">
      <c r="B281" s="58"/>
    </row>
    <row r="282" ht="351.75" customHeight="1">
      <c r="B282" s="58"/>
    </row>
    <row r="283" ht="351.75" customHeight="1">
      <c r="B283" s="58"/>
    </row>
    <row r="284" ht="351.75" customHeight="1">
      <c r="B284" s="58"/>
    </row>
    <row r="285" ht="351.75" customHeight="1">
      <c r="B285" s="58"/>
    </row>
    <row r="286" ht="351.75" customHeight="1">
      <c r="B286" s="58"/>
    </row>
    <row r="287" ht="351.75" customHeight="1">
      <c r="B287" s="58"/>
    </row>
    <row r="288" ht="351.75" customHeight="1">
      <c r="B288" s="58"/>
    </row>
    <row r="289" ht="351.75" customHeight="1">
      <c r="B289" s="58"/>
    </row>
    <row r="290" ht="351.75" customHeight="1">
      <c r="B290" s="58"/>
    </row>
    <row r="291" ht="351.75" customHeight="1">
      <c r="B291" s="58"/>
    </row>
    <row r="292" ht="351.75" customHeight="1">
      <c r="B292" s="58"/>
    </row>
    <row r="293" ht="351.75" customHeight="1">
      <c r="B293" s="58"/>
    </row>
    <row r="294" ht="351.75" customHeight="1">
      <c r="B294" s="58"/>
    </row>
    <row r="295" ht="351.75" customHeight="1">
      <c r="B295" s="58"/>
    </row>
    <row r="296" ht="351.75" customHeight="1">
      <c r="B296" s="58"/>
    </row>
    <row r="297" ht="351.75" customHeight="1">
      <c r="B297" s="58"/>
    </row>
    <row r="298" ht="351.75" customHeight="1">
      <c r="B298" s="58"/>
    </row>
    <row r="299" ht="351.75" customHeight="1">
      <c r="B299" s="58"/>
    </row>
    <row r="300" ht="351.75" customHeight="1">
      <c r="B300" s="58"/>
    </row>
    <row r="301" ht="351.75" customHeight="1">
      <c r="B301" s="58"/>
    </row>
    <row r="302" ht="351.75" customHeight="1">
      <c r="B302" s="58"/>
    </row>
    <row r="303" ht="351.75" customHeight="1">
      <c r="B303" s="58"/>
    </row>
    <row r="304" ht="351.75" customHeight="1">
      <c r="B304" s="58"/>
    </row>
    <row r="305" ht="351.75" customHeight="1">
      <c r="B305" s="58"/>
    </row>
    <row r="306" ht="351.75" customHeight="1">
      <c r="B306" s="58"/>
    </row>
    <row r="307" ht="351.75" customHeight="1">
      <c r="B307" s="58"/>
    </row>
    <row r="308" ht="351.75" customHeight="1">
      <c r="B308" s="58"/>
    </row>
    <row r="309" ht="351.75" customHeight="1">
      <c r="B309" s="58"/>
    </row>
    <row r="310" ht="351.75" customHeight="1">
      <c r="B310" s="58"/>
    </row>
    <row r="311" ht="351.75" customHeight="1">
      <c r="B311" s="58"/>
    </row>
    <row r="312" ht="351.75" customHeight="1">
      <c r="B312" s="58"/>
    </row>
    <row r="313" ht="351.75" customHeight="1">
      <c r="B313" s="58"/>
    </row>
    <row r="314" ht="351.75" customHeight="1">
      <c r="B314" s="58"/>
    </row>
    <row r="315" ht="351.75" customHeight="1">
      <c r="B315" s="58"/>
    </row>
    <row r="316" ht="351.75" customHeight="1">
      <c r="B316" s="58"/>
    </row>
    <row r="317" ht="351.75" customHeight="1">
      <c r="B317" s="58"/>
    </row>
    <row r="318" ht="351.75" customHeight="1">
      <c r="B318" s="58"/>
    </row>
    <row r="319" ht="351.75" customHeight="1">
      <c r="B319" s="58"/>
    </row>
    <row r="320" ht="351.75" customHeight="1">
      <c r="B320" s="58"/>
    </row>
    <row r="321" ht="351.75" customHeight="1">
      <c r="B321" s="58"/>
    </row>
    <row r="322" ht="351.75" customHeight="1">
      <c r="B322" s="58"/>
    </row>
    <row r="323" ht="351.75" customHeight="1">
      <c r="B323" s="58"/>
    </row>
    <row r="324" ht="351.75" customHeight="1">
      <c r="B324" s="58"/>
    </row>
    <row r="325" ht="351.75" customHeight="1">
      <c r="B325" s="58"/>
    </row>
    <row r="326" ht="351.75" customHeight="1">
      <c r="B326" s="58"/>
    </row>
    <row r="327" ht="351.75" customHeight="1">
      <c r="B327" s="58"/>
    </row>
    <row r="328" ht="351.75" customHeight="1">
      <c r="B328" s="58"/>
    </row>
    <row r="329" ht="351.75" customHeight="1">
      <c r="B329" s="58"/>
    </row>
    <row r="330" ht="351.75" customHeight="1">
      <c r="B330" s="58"/>
    </row>
    <row r="331" ht="351.75" customHeight="1">
      <c r="B331" s="58"/>
    </row>
    <row r="332" ht="351.75" customHeight="1">
      <c r="B332" s="58"/>
    </row>
    <row r="333" ht="351.75" customHeight="1">
      <c r="B333" s="58"/>
    </row>
    <row r="334" ht="351.75" customHeight="1">
      <c r="B334" s="58"/>
    </row>
    <row r="335" ht="351.75" customHeight="1">
      <c r="B335" s="58"/>
    </row>
    <row r="336" ht="351.75" customHeight="1">
      <c r="B336" s="58"/>
    </row>
    <row r="337" ht="351.75" customHeight="1">
      <c r="B337" s="58"/>
    </row>
    <row r="338" ht="351.75" customHeight="1">
      <c r="B338" s="58"/>
    </row>
    <row r="339" ht="351.75" customHeight="1">
      <c r="B339" s="58"/>
    </row>
    <row r="340" ht="351.75" customHeight="1">
      <c r="B340" s="58"/>
    </row>
    <row r="341" ht="351.75" customHeight="1">
      <c r="B341" s="58"/>
    </row>
    <row r="342" ht="351.75" customHeight="1">
      <c r="B342" s="58"/>
    </row>
    <row r="343" ht="351.75" customHeight="1">
      <c r="B343" s="58"/>
    </row>
    <row r="344" ht="351.75" customHeight="1">
      <c r="B344" s="58"/>
    </row>
    <row r="345" ht="351.75" customHeight="1">
      <c r="B345" s="58"/>
    </row>
    <row r="346" ht="351.75" customHeight="1">
      <c r="B346" s="58"/>
    </row>
    <row r="347" ht="351.75" customHeight="1">
      <c r="B347" s="58"/>
    </row>
    <row r="348" ht="351.75" customHeight="1">
      <c r="B348" s="58"/>
    </row>
    <row r="349" ht="351.75" customHeight="1">
      <c r="B349" s="58"/>
    </row>
    <row r="350" ht="351.75" customHeight="1">
      <c r="B350" s="58"/>
    </row>
    <row r="351" ht="351.75" customHeight="1">
      <c r="B351" s="58"/>
    </row>
    <row r="352" ht="351.75" customHeight="1">
      <c r="B352" s="58"/>
    </row>
    <row r="353" ht="351.75" customHeight="1">
      <c r="B353" s="58"/>
    </row>
    <row r="354" ht="351.75" customHeight="1">
      <c r="B354" s="58"/>
    </row>
    <row r="355" ht="351.75" customHeight="1">
      <c r="B355" s="58"/>
    </row>
    <row r="356" ht="351.75" customHeight="1">
      <c r="B356" s="58"/>
    </row>
    <row r="357" ht="351.75" customHeight="1">
      <c r="B357" s="58"/>
    </row>
    <row r="358" ht="351.75" customHeight="1">
      <c r="B358" s="58"/>
    </row>
    <row r="359" ht="351.75" customHeight="1">
      <c r="B359" s="58"/>
    </row>
    <row r="360" ht="351.75" customHeight="1">
      <c r="B360" s="58"/>
    </row>
    <row r="361" ht="351.75" customHeight="1">
      <c r="B361" s="58"/>
    </row>
    <row r="362" ht="351.75" customHeight="1">
      <c r="B362" s="58"/>
    </row>
    <row r="363" ht="351.75" customHeight="1">
      <c r="B363" s="58"/>
    </row>
    <row r="364" ht="351.75" customHeight="1">
      <c r="B364" s="58"/>
    </row>
    <row r="365" ht="351.75" customHeight="1">
      <c r="B365" s="58"/>
    </row>
    <row r="366" ht="351.75" customHeight="1">
      <c r="B366" s="58"/>
    </row>
    <row r="367" ht="351.75" customHeight="1">
      <c r="B367" s="58"/>
    </row>
    <row r="368" ht="351.75" customHeight="1">
      <c r="B368" s="58"/>
    </row>
    <row r="369" ht="351.75" customHeight="1">
      <c r="B369" s="58"/>
    </row>
    <row r="370" ht="351.75" customHeight="1">
      <c r="B370" s="58"/>
    </row>
    <row r="371" ht="351.75" customHeight="1">
      <c r="B371" s="58"/>
    </row>
    <row r="372" ht="351.75" customHeight="1">
      <c r="B372" s="58"/>
    </row>
    <row r="373" ht="351.75" customHeight="1">
      <c r="B373" s="58"/>
    </row>
    <row r="374" ht="351.75" customHeight="1">
      <c r="B374" s="58"/>
    </row>
    <row r="375" ht="351.75" customHeight="1">
      <c r="B375" s="58"/>
    </row>
    <row r="376" ht="351.75" customHeight="1">
      <c r="B376" s="58"/>
    </row>
    <row r="377" ht="351.75" customHeight="1">
      <c r="B377" s="58"/>
    </row>
    <row r="378" ht="351.75" customHeight="1">
      <c r="B378" s="58"/>
    </row>
    <row r="379" ht="351.75" customHeight="1">
      <c r="B379" s="58"/>
    </row>
    <row r="380" ht="351.75" customHeight="1">
      <c r="B380" s="58"/>
    </row>
    <row r="381" ht="351.75" customHeight="1">
      <c r="B381" s="58"/>
    </row>
    <row r="382" ht="351.75" customHeight="1">
      <c r="B382" s="58"/>
    </row>
    <row r="383" ht="351.75" customHeight="1">
      <c r="B383" s="58"/>
    </row>
    <row r="384" ht="351.75" customHeight="1">
      <c r="B384" s="58"/>
    </row>
    <row r="385" ht="351.75" customHeight="1">
      <c r="B385" s="58"/>
    </row>
    <row r="386" ht="351.75" customHeight="1">
      <c r="B386" s="58"/>
    </row>
    <row r="387" ht="351.75" customHeight="1">
      <c r="B387" s="58"/>
    </row>
    <row r="388" ht="351.75" customHeight="1">
      <c r="B388" s="58"/>
    </row>
    <row r="389" ht="351.75" customHeight="1">
      <c r="B389" s="58"/>
    </row>
    <row r="390" ht="351.75" customHeight="1">
      <c r="B390" s="58"/>
    </row>
    <row r="391" ht="351.75" customHeight="1">
      <c r="B391" s="58"/>
    </row>
    <row r="392" ht="351.75" customHeight="1">
      <c r="B392" s="58"/>
    </row>
    <row r="393" ht="351.75" customHeight="1">
      <c r="B393" s="58"/>
    </row>
    <row r="394" ht="351.75" customHeight="1">
      <c r="B394" s="58"/>
    </row>
    <row r="395" ht="351.75" customHeight="1">
      <c r="B395" s="58"/>
    </row>
    <row r="396" ht="351.75" customHeight="1">
      <c r="B396" s="58"/>
    </row>
    <row r="397" ht="351.75" customHeight="1">
      <c r="B397" s="58"/>
    </row>
    <row r="398" ht="351.75" customHeight="1">
      <c r="B398" s="58"/>
    </row>
    <row r="399" ht="351.75" customHeight="1">
      <c r="B399" s="58"/>
    </row>
    <row r="400" ht="351.75" customHeight="1">
      <c r="B400" s="58"/>
    </row>
    <row r="401" ht="351.75" customHeight="1">
      <c r="B401" s="58"/>
    </row>
    <row r="402" ht="351.75" customHeight="1">
      <c r="B402" s="58"/>
    </row>
    <row r="403" ht="351.75" customHeight="1">
      <c r="B403" s="58"/>
    </row>
    <row r="404" ht="351.75" customHeight="1">
      <c r="B404" s="58"/>
    </row>
    <row r="405" ht="351.75" customHeight="1">
      <c r="B405" s="58"/>
    </row>
    <row r="406" ht="351.75" customHeight="1">
      <c r="B406" s="58"/>
    </row>
    <row r="407" ht="351.75" customHeight="1">
      <c r="B407" s="58"/>
    </row>
    <row r="408" ht="351.75" customHeight="1">
      <c r="B408" s="58"/>
    </row>
    <row r="409" ht="351.75" customHeight="1">
      <c r="B409" s="58"/>
    </row>
    <row r="410" ht="351.75" customHeight="1">
      <c r="B410" s="58"/>
    </row>
    <row r="411" ht="351.75" customHeight="1">
      <c r="B411" s="58"/>
    </row>
    <row r="412" ht="351.75" customHeight="1">
      <c r="B412" s="58"/>
    </row>
    <row r="413" ht="351.75" customHeight="1">
      <c r="B413" s="58"/>
    </row>
    <row r="414" ht="351.75" customHeight="1">
      <c r="B414" s="58"/>
    </row>
    <row r="415" ht="351.75" customHeight="1">
      <c r="B415" s="58"/>
    </row>
    <row r="416" ht="351.75" customHeight="1">
      <c r="B416" s="58"/>
    </row>
    <row r="417" ht="351.75" customHeight="1">
      <c r="B417" s="58"/>
    </row>
    <row r="418" ht="351.75" customHeight="1">
      <c r="B418" s="58"/>
    </row>
    <row r="419" ht="351.75" customHeight="1">
      <c r="B419" s="58"/>
    </row>
    <row r="420" ht="351.75" customHeight="1">
      <c r="B420" s="58"/>
    </row>
    <row r="421" ht="351.75" customHeight="1">
      <c r="B421" s="58"/>
    </row>
    <row r="422" ht="351.75" customHeight="1">
      <c r="B422" s="58"/>
    </row>
    <row r="423" ht="351.75" customHeight="1">
      <c r="B423" s="58"/>
    </row>
    <row r="424" ht="351.75" customHeight="1">
      <c r="B424" s="58"/>
    </row>
    <row r="425" ht="351.75" customHeight="1">
      <c r="B425" s="58"/>
    </row>
    <row r="426" ht="351.75" customHeight="1">
      <c r="B426" s="58"/>
    </row>
    <row r="427" ht="351.75" customHeight="1">
      <c r="B427" s="58"/>
    </row>
    <row r="428" ht="351.75" customHeight="1">
      <c r="B428" s="58"/>
    </row>
    <row r="429" ht="351.75" customHeight="1">
      <c r="B429" s="58"/>
    </row>
    <row r="430" ht="351.75" customHeight="1">
      <c r="B430" s="58"/>
    </row>
    <row r="431" ht="351.75" customHeight="1">
      <c r="B431" s="58"/>
    </row>
    <row r="432" ht="351.75" customHeight="1">
      <c r="B432" s="58"/>
    </row>
    <row r="433" ht="351.75" customHeight="1">
      <c r="B433" s="58"/>
    </row>
    <row r="434" ht="351.75" customHeight="1">
      <c r="B434" s="58"/>
    </row>
    <row r="435" ht="351.75" customHeight="1">
      <c r="B435" s="58"/>
    </row>
    <row r="436" ht="351.75" customHeight="1">
      <c r="B436" s="58"/>
    </row>
    <row r="437" ht="351.75" customHeight="1">
      <c r="B437" s="58"/>
    </row>
    <row r="438" ht="351.75" customHeight="1">
      <c r="B438" s="58"/>
    </row>
    <row r="439" ht="351.75" customHeight="1">
      <c r="B439" s="58"/>
    </row>
    <row r="440" ht="351.75" customHeight="1">
      <c r="B440" s="58"/>
    </row>
    <row r="441" ht="351.75" customHeight="1">
      <c r="B441" s="58"/>
    </row>
    <row r="442" ht="351.75" customHeight="1">
      <c r="B442" s="58"/>
    </row>
    <row r="443" ht="351.75" customHeight="1">
      <c r="B443" s="58"/>
    </row>
    <row r="444" ht="351.75" customHeight="1">
      <c r="B444" s="58"/>
    </row>
    <row r="445" ht="351.75" customHeight="1">
      <c r="B445" s="58"/>
    </row>
    <row r="446" ht="351.75" customHeight="1">
      <c r="B446" s="58"/>
    </row>
    <row r="447" ht="351.75" customHeight="1">
      <c r="B447" s="58"/>
    </row>
    <row r="448" ht="351.75" customHeight="1">
      <c r="B448" s="58"/>
    </row>
    <row r="449" ht="351.75" customHeight="1">
      <c r="B449" s="58"/>
    </row>
    <row r="450" ht="351.75" customHeight="1">
      <c r="B450" s="58"/>
    </row>
    <row r="451" ht="351.75" customHeight="1">
      <c r="B451" s="58"/>
    </row>
    <row r="452" ht="351.75" customHeight="1">
      <c r="B452" s="58"/>
    </row>
    <row r="453" ht="351.75" customHeight="1">
      <c r="B453" s="58"/>
    </row>
    <row r="454" ht="351.75" customHeight="1">
      <c r="B454" s="58"/>
    </row>
    <row r="455" ht="351.75" customHeight="1">
      <c r="B455" s="58"/>
    </row>
    <row r="456" ht="351.75" customHeight="1">
      <c r="B456" s="58"/>
    </row>
    <row r="457" ht="351.75" customHeight="1">
      <c r="B457" s="58"/>
    </row>
    <row r="458" ht="351.75" customHeight="1">
      <c r="B458" s="58"/>
    </row>
    <row r="459" ht="351.75" customHeight="1">
      <c r="B459" s="58"/>
    </row>
    <row r="460" ht="351.75" customHeight="1">
      <c r="B460" s="58"/>
    </row>
    <row r="461" ht="351.75" customHeight="1">
      <c r="B461" s="58"/>
    </row>
    <row r="462" ht="351.75" customHeight="1">
      <c r="B462" s="58"/>
    </row>
    <row r="463" ht="351.75" customHeight="1">
      <c r="B463" s="58"/>
    </row>
    <row r="464" ht="351.75" customHeight="1">
      <c r="B464" s="58"/>
    </row>
    <row r="465" ht="351.75" customHeight="1">
      <c r="B465" s="58"/>
    </row>
    <row r="466" ht="351.75" customHeight="1">
      <c r="B466" s="58"/>
    </row>
    <row r="467" ht="351.75" customHeight="1">
      <c r="B467" s="58"/>
    </row>
    <row r="468" ht="351.75" customHeight="1">
      <c r="B468" s="58"/>
    </row>
    <row r="469" ht="351.75" customHeight="1">
      <c r="B469" s="58"/>
    </row>
    <row r="470" ht="351.75" customHeight="1">
      <c r="B470" s="58"/>
    </row>
    <row r="471" ht="351.75" customHeight="1">
      <c r="B471" s="58"/>
    </row>
    <row r="472" ht="351.75" customHeight="1">
      <c r="B472" s="58"/>
    </row>
    <row r="473" ht="351.75" customHeight="1">
      <c r="B473" s="58"/>
    </row>
    <row r="474" ht="351.75" customHeight="1">
      <c r="B474" s="58"/>
    </row>
    <row r="475" ht="351.75" customHeight="1">
      <c r="B475" s="58"/>
    </row>
    <row r="476" ht="351.75" customHeight="1">
      <c r="B476" s="58"/>
    </row>
    <row r="477" ht="351.75" customHeight="1">
      <c r="B477" s="58"/>
    </row>
    <row r="478" ht="351.75" customHeight="1">
      <c r="B478" s="58"/>
    </row>
    <row r="479" ht="351.75" customHeight="1">
      <c r="B479" s="58"/>
    </row>
    <row r="480" ht="351.75" customHeight="1">
      <c r="B480" s="58"/>
    </row>
    <row r="481" ht="351.75" customHeight="1">
      <c r="B481" s="58"/>
    </row>
    <row r="482" ht="351.75" customHeight="1">
      <c r="B482" s="58"/>
    </row>
    <row r="483" ht="351.75" customHeight="1">
      <c r="B483" s="58"/>
    </row>
    <row r="484" ht="351.75" customHeight="1">
      <c r="B484" s="58"/>
    </row>
    <row r="485" ht="351.75" customHeight="1">
      <c r="B485" s="58"/>
    </row>
    <row r="486" ht="351.75" customHeight="1">
      <c r="B486" s="58"/>
    </row>
    <row r="487" ht="351.75" customHeight="1">
      <c r="B487" s="58"/>
    </row>
    <row r="488" ht="351.75" customHeight="1">
      <c r="B488" s="58"/>
    </row>
    <row r="489" ht="351.75" customHeight="1">
      <c r="B489" s="58"/>
    </row>
    <row r="490" ht="351.75" customHeight="1">
      <c r="B490" s="58"/>
    </row>
    <row r="491" ht="351.75" customHeight="1">
      <c r="B491" s="58"/>
    </row>
    <row r="492" ht="351.75" customHeight="1">
      <c r="B492" s="58"/>
    </row>
    <row r="493" ht="351.75" customHeight="1">
      <c r="B493" s="58"/>
    </row>
    <row r="494" ht="351.75" customHeight="1">
      <c r="B494" s="58"/>
    </row>
    <row r="495" ht="351.75" customHeight="1">
      <c r="B495" s="58"/>
    </row>
    <row r="496" ht="351.75" customHeight="1">
      <c r="B496" s="58"/>
    </row>
    <row r="497" ht="351.75" customHeight="1">
      <c r="B497" s="58"/>
    </row>
    <row r="498" ht="351.75" customHeight="1">
      <c r="B498" s="58"/>
    </row>
    <row r="499" ht="351.75" customHeight="1">
      <c r="B499" s="58"/>
    </row>
    <row r="500" ht="351.75" customHeight="1">
      <c r="B500" s="58"/>
    </row>
    <row r="501" ht="351.75" customHeight="1">
      <c r="B501" s="58"/>
    </row>
    <row r="502" ht="351.75" customHeight="1">
      <c r="B502" s="58"/>
    </row>
    <row r="503" ht="351.75" customHeight="1">
      <c r="B503" s="58"/>
    </row>
    <row r="504" ht="351.75" customHeight="1">
      <c r="B504" s="58"/>
    </row>
    <row r="505" ht="351.75" customHeight="1">
      <c r="B505" s="58"/>
    </row>
    <row r="506" ht="351.75" customHeight="1">
      <c r="B506" s="58"/>
    </row>
    <row r="507" ht="351.75" customHeight="1">
      <c r="B507" s="58"/>
    </row>
    <row r="508" ht="351.75" customHeight="1">
      <c r="B508" s="58"/>
    </row>
    <row r="509" ht="351.75" customHeight="1">
      <c r="B509" s="58"/>
    </row>
    <row r="510" ht="351.75" customHeight="1">
      <c r="B510" s="58"/>
    </row>
    <row r="511" ht="351.75" customHeight="1">
      <c r="B511" s="58"/>
    </row>
    <row r="512" ht="351.75" customHeight="1">
      <c r="B512" s="58"/>
    </row>
    <row r="513" ht="351.75" customHeight="1">
      <c r="B513" s="58"/>
    </row>
    <row r="514" ht="351.75" customHeight="1">
      <c r="B514" s="58"/>
    </row>
    <row r="515" ht="351.75" customHeight="1">
      <c r="B515" s="58"/>
    </row>
    <row r="516" ht="351.75" customHeight="1">
      <c r="B516" s="58"/>
    </row>
    <row r="517" ht="351.75" customHeight="1">
      <c r="B517" s="58"/>
    </row>
    <row r="518" ht="351.75" customHeight="1">
      <c r="B518" s="58"/>
    </row>
    <row r="519" ht="351.75" customHeight="1">
      <c r="B519" s="58"/>
    </row>
    <row r="520" ht="351.75" customHeight="1">
      <c r="B520" s="58"/>
    </row>
    <row r="521" ht="351.75" customHeight="1">
      <c r="B521" s="58"/>
    </row>
    <row r="522" ht="351.75" customHeight="1">
      <c r="B522" s="58"/>
    </row>
    <row r="523" ht="351.75" customHeight="1">
      <c r="B523" s="58"/>
    </row>
    <row r="524" ht="351.75" customHeight="1">
      <c r="B524" s="58"/>
    </row>
    <row r="525" ht="351.75" customHeight="1">
      <c r="B525" s="58"/>
    </row>
    <row r="526" ht="351.75" customHeight="1">
      <c r="B526" s="58"/>
    </row>
    <row r="527" ht="351.75" customHeight="1">
      <c r="B527" s="58"/>
    </row>
    <row r="528" ht="351.75" customHeight="1">
      <c r="B528" s="58"/>
    </row>
    <row r="529" ht="351.75" customHeight="1">
      <c r="B529" s="58"/>
    </row>
    <row r="530" ht="351.75" customHeight="1">
      <c r="B530" s="58"/>
    </row>
    <row r="531" ht="351.75" customHeight="1">
      <c r="B531" s="58"/>
    </row>
    <row r="532" ht="351.75" customHeight="1">
      <c r="B532" s="58"/>
    </row>
    <row r="533" ht="351.75" customHeight="1">
      <c r="B533" s="58"/>
    </row>
    <row r="534" ht="351.75" customHeight="1">
      <c r="B534" s="58"/>
    </row>
    <row r="535" ht="351.75" customHeight="1">
      <c r="B535" s="58"/>
    </row>
    <row r="536" ht="351.75" customHeight="1">
      <c r="B536" s="58"/>
    </row>
    <row r="537" ht="351.75" customHeight="1">
      <c r="B537" s="58"/>
    </row>
    <row r="538" ht="351.75" customHeight="1">
      <c r="B538" s="58"/>
    </row>
    <row r="539" ht="351.75" customHeight="1">
      <c r="B539" s="58"/>
    </row>
    <row r="540" ht="351.75" customHeight="1">
      <c r="B540" s="58"/>
    </row>
    <row r="541" ht="351.75" customHeight="1">
      <c r="B541" s="58"/>
    </row>
    <row r="542" ht="351.75" customHeight="1">
      <c r="B542" s="58"/>
    </row>
    <row r="543" ht="351.75" customHeight="1">
      <c r="B543" s="58"/>
    </row>
    <row r="544" ht="351.75" customHeight="1">
      <c r="B544" s="58"/>
    </row>
    <row r="545" ht="351.75" customHeight="1">
      <c r="B545" s="58"/>
    </row>
    <row r="546" ht="351.75" customHeight="1">
      <c r="B546" s="58"/>
    </row>
    <row r="547" ht="351.75" customHeight="1">
      <c r="B547" s="58"/>
    </row>
    <row r="548" ht="351.75" customHeight="1">
      <c r="B548" s="58"/>
    </row>
    <row r="549" ht="351.75" customHeight="1">
      <c r="B549" s="58"/>
    </row>
    <row r="550" ht="351.75" customHeight="1">
      <c r="B550" s="58"/>
    </row>
    <row r="551" ht="351.75" customHeight="1">
      <c r="B551" s="58"/>
    </row>
    <row r="552" ht="351.75" customHeight="1">
      <c r="B552" s="58"/>
    </row>
    <row r="553" ht="351.75" customHeight="1">
      <c r="B553" s="58"/>
    </row>
    <row r="554" ht="351.75" customHeight="1">
      <c r="B554" s="58"/>
    </row>
    <row r="555" ht="351.75" customHeight="1">
      <c r="B555" s="58"/>
    </row>
    <row r="556" ht="351.75" customHeight="1">
      <c r="B556" s="58"/>
    </row>
    <row r="557" ht="351.75" customHeight="1">
      <c r="B557" s="58"/>
    </row>
    <row r="558" ht="351.75" customHeight="1">
      <c r="B558" s="58"/>
    </row>
    <row r="559" ht="351.75" customHeight="1">
      <c r="B559" s="58"/>
    </row>
    <row r="560" ht="351.75" customHeight="1">
      <c r="B560" s="58"/>
    </row>
    <row r="561" ht="351.75" customHeight="1">
      <c r="B561" s="58"/>
    </row>
    <row r="562" ht="351.75" customHeight="1">
      <c r="B562" s="58"/>
    </row>
    <row r="563" ht="351.75" customHeight="1">
      <c r="B563" s="58"/>
    </row>
    <row r="564" ht="351.75" customHeight="1">
      <c r="B564" s="58"/>
    </row>
    <row r="565" ht="351.75" customHeight="1">
      <c r="B565" s="58"/>
    </row>
    <row r="566" ht="351.75" customHeight="1">
      <c r="B566" s="58"/>
    </row>
    <row r="567" ht="351.75" customHeight="1">
      <c r="B567" s="58"/>
    </row>
    <row r="568" ht="351.75" customHeight="1">
      <c r="B568" s="58"/>
    </row>
    <row r="569" ht="351.75" customHeight="1">
      <c r="B569" s="58"/>
    </row>
    <row r="570" ht="351.75" customHeight="1">
      <c r="B570" s="58"/>
    </row>
    <row r="571" ht="351.75" customHeight="1">
      <c r="B571" s="58"/>
    </row>
    <row r="572" ht="351.75" customHeight="1">
      <c r="B572" s="58"/>
    </row>
    <row r="573" ht="351.75" customHeight="1">
      <c r="B573" s="58"/>
    </row>
    <row r="574" ht="351.75" customHeight="1">
      <c r="B574" s="58"/>
    </row>
    <row r="575" ht="351.75" customHeight="1">
      <c r="B575" s="58"/>
    </row>
    <row r="576" ht="351.75" customHeight="1">
      <c r="B576" s="58"/>
    </row>
    <row r="577" ht="351.75" customHeight="1">
      <c r="B577" s="58"/>
    </row>
    <row r="578" ht="351.75" customHeight="1">
      <c r="B578" s="58"/>
    </row>
    <row r="579" ht="351.75" customHeight="1">
      <c r="B579" s="58"/>
    </row>
    <row r="580" ht="351.75" customHeight="1">
      <c r="B580" s="58"/>
    </row>
    <row r="581" ht="351.75" customHeight="1">
      <c r="B581" s="58"/>
    </row>
    <row r="582" ht="351.75" customHeight="1">
      <c r="B582" s="58"/>
    </row>
    <row r="583" ht="351.75" customHeight="1">
      <c r="B583" s="58"/>
    </row>
    <row r="584" ht="351.75" customHeight="1">
      <c r="B584" s="58"/>
    </row>
    <row r="585" ht="351.75" customHeight="1">
      <c r="B585" s="58"/>
    </row>
    <row r="586" ht="351.75" customHeight="1">
      <c r="B586" s="58"/>
    </row>
    <row r="587" ht="351.75" customHeight="1">
      <c r="B587" s="58"/>
    </row>
    <row r="588" ht="351.75" customHeight="1">
      <c r="B588" s="58"/>
    </row>
    <row r="589" ht="351.75" customHeight="1">
      <c r="B589" s="58"/>
    </row>
    <row r="590" ht="351.75" customHeight="1">
      <c r="B590" s="58"/>
    </row>
    <row r="591" ht="351.75" customHeight="1">
      <c r="B591" s="58"/>
    </row>
    <row r="592" ht="351.75" customHeight="1">
      <c r="B592" s="58"/>
    </row>
    <row r="593" ht="351.75" customHeight="1">
      <c r="B593" s="58"/>
    </row>
    <row r="594" ht="351.75" customHeight="1">
      <c r="B594" s="58"/>
    </row>
    <row r="595" ht="351.75" customHeight="1">
      <c r="B595" s="58"/>
    </row>
    <row r="596" ht="351.75" customHeight="1">
      <c r="B596" s="58"/>
    </row>
    <row r="597" ht="351.75" customHeight="1">
      <c r="B597" s="58"/>
    </row>
    <row r="598" ht="351.75" customHeight="1">
      <c r="B598" s="58"/>
    </row>
    <row r="599" ht="351.75" customHeight="1">
      <c r="B599" s="58"/>
    </row>
    <row r="600" ht="351.75" customHeight="1">
      <c r="B600" s="58"/>
    </row>
    <row r="601" ht="351.75" customHeight="1">
      <c r="B601" s="58"/>
    </row>
    <row r="602" ht="351.75" customHeight="1">
      <c r="B602" s="58"/>
    </row>
    <row r="603" ht="351.75" customHeight="1">
      <c r="B603" s="58"/>
    </row>
    <row r="604" ht="351.75" customHeight="1">
      <c r="B604" s="58"/>
    </row>
    <row r="605" ht="351.75" customHeight="1">
      <c r="B605" s="58"/>
    </row>
    <row r="606" ht="351.75" customHeight="1">
      <c r="B606" s="58"/>
    </row>
    <row r="607" ht="351.75" customHeight="1">
      <c r="B607" s="58"/>
    </row>
    <row r="608" ht="351.75" customHeight="1">
      <c r="B608" s="58"/>
    </row>
    <row r="609" ht="351.75" customHeight="1">
      <c r="B609" s="58"/>
    </row>
    <row r="610" ht="351.75" customHeight="1">
      <c r="B610" s="58"/>
    </row>
    <row r="611" ht="351.75" customHeight="1">
      <c r="B611" s="58"/>
    </row>
    <row r="612" ht="351.75" customHeight="1">
      <c r="B612" s="58"/>
    </row>
    <row r="613" ht="351.75" customHeight="1">
      <c r="B613" s="58"/>
    </row>
    <row r="614" ht="351.75" customHeight="1">
      <c r="B614" s="58"/>
    </row>
    <row r="615" ht="351.75" customHeight="1">
      <c r="B615" s="58"/>
    </row>
    <row r="616" ht="351.75" customHeight="1">
      <c r="B616" s="58"/>
    </row>
    <row r="617" ht="351.75" customHeight="1">
      <c r="B617" s="58"/>
    </row>
    <row r="618" ht="351.75" customHeight="1">
      <c r="B618" s="58"/>
    </row>
    <row r="619" ht="351.75" customHeight="1">
      <c r="B619" s="58"/>
    </row>
    <row r="620" ht="351.75" customHeight="1">
      <c r="B620" s="58"/>
    </row>
    <row r="621" ht="351.75" customHeight="1">
      <c r="B621" s="58"/>
    </row>
    <row r="622" ht="351.75" customHeight="1">
      <c r="B622" s="58"/>
    </row>
    <row r="623" ht="351.75" customHeight="1">
      <c r="B623" s="58"/>
    </row>
    <row r="624" ht="351.75" customHeight="1">
      <c r="B624" s="58"/>
    </row>
    <row r="625" ht="351.75" customHeight="1">
      <c r="B625" s="58"/>
    </row>
    <row r="626" ht="351.75" customHeight="1">
      <c r="B626" s="58"/>
    </row>
    <row r="627" ht="351.75" customHeight="1">
      <c r="B627" s="58"/>
    </row>
    <row r="628" ht="351.75" customHeight="1">
      <c r="B628" s="58"/>
    </row>
    <row r="629" ht="351.75" customHeight="1">
      <c r="B629" s="58"/>
    </row>
    <row r="630" ht="351.75" customHeight="1">
      <c r="B630" s="58"/>
    </row>
    <row r="631" ht="351.75" customHeight="1">
      <c r="B631" s="58"/>
    </row>
    <row r="632" ht="351.75" customHeight="1">
      <c r="B632" s="58"/>
    </row>
    <row r="633" ht="351.75" customHeight="1">
      <c r="B633" s="58"/>
    </row>
    <row r="634" ht="351.75" customHeight="1">
      <c r="B634" s="58"/>
    </row>
    <row r="635" ht="351.75" customHeight="1">
      <c r="B635" s="58"/>
    </row>
    <row r="636" ht="351.75" customHeight="1">
      <c r="B636" s="58"/>
    </row>
    <row r="637" ht="351.75" customHeight="1">
      <c r="B637" s="58"/>
    </row>
    <row r="638" ht="351.75" customHeight="1">
      <c r="B638" s="58"/>
    </row>
    <row r="639" ht="351.75" customHeight="1">
      <c r="B639" s="58"/>
    </row>
    <row r="640" ht="351.75" customHeight="1">
      <c r="B640" s="58"/>
    </row>
    <row r="641" ht="351.75" customHeight="1">
      <c r="B641" s="58"/>
    </row>
    <row r="642" ht="351.75" customHeight="1">
      <c r="B642" s="58"/>
    </row>
    <row r="643" ht="351.75" customHeight="1">
      <c r="B643" s="58"/>
    </row>
    <row r="644" ht="351.75" customHeight="1">
      <c r="B644" s="58"/>
    </row>
    <row r="645" ht="351.75" customHeight="1">
      <c r="B645" s="58"/>
    </row>
    <row r="646" ht="351.75" customHeight="1">
      <c r="B646" s="58"/>
    </row>
    <row r="647" ht="351.75" customHeight="1">
      <c r="B647" s="58"/>
    </row>
    <row r="648" ht="351.75" customHeight="1">
      <c r="B648" s="58"/>
    </row>
    <row r="649" ht="351.75" customHeight="1">
      <c r="B649" s="58"/>
    </row>
    <row r="650" ht="351.75" customHeight="1">
      <c r="B650" s="58"/>
    </row>
    <row r="651" ht="351.75" customHeight="1">
      <c r="B651" s="58"/>
    </row>
    <row r="652" ht="351.75" customHeight="1">
      <c r="B652" s="58"/>
    </row>
    <row r="653" ht="351.75" customHeight="1">
      <c r="B653" s="58"/>
    </row>
    <row r="654" ht="351.75" customHeight="1">
      <c r="B654" s="58"/>
    </row>
    <row r="655" ht="351.75" customHeight="1">
      <c r="B655" s="58"/>
    </row>
    <row r="656" ht="351.75" customHeight="1">
      <c r="B656" s="58"/>
    </row>
    <row r="657" ht="351.75" customHeight="1">
      <c r="B657" s="58"/>
    </row>
    <row r="658" ht="351.75" customHeight="1">
      <c r="B658" s="58"/>
    </row>
    <row r="659" ht="351.75" customHeight="1">
      <c r="B659" s="58"/>
    </row>
    <row r="660" ht="351.75" customHeight="1">
      <c r="B660" s="58"/>
    </row>
    <row r="661" ht="351.75" customHeight="1">
      <c r="B661" s="58"/>
    </row>
    <row r="662" ht="351.75" customHeight="1">
      <c r="B662" s="58"/>
    </row>
    <row r="663" ht="351.75" customHeight="1">
      <c r="B663" s="58"/>
    </row>
    <row r="664" ht="351.75" customHeight="1">
      <c r="B664" s="58"/>
    </row>
    <row r="665" ht="351.75" customHeight="1">
      <c r="B665" s="58"/>
    </row>
    <row r="666" ht="351.75" customHeight="1">
      <c r="B666" s="58"/>
    </row>
    <row r="667" ht="351.75" customHeight="1">
      <c r="B667" s="58"/>
    </row>
    <row r="668" ht="351.75" customHeight="1">
      <c r="B668" s="58"/>
    </row>
    <row r="669" ht="351.75" customHeight="1">
      <c r="B669" s="58"/>
    </row>
    <row r="670" ht="351.75" customHeight="1">
      <c r="B670" s="58"/>
    </row>
    <row r="671" ht="351.75" customHeight="1">
      <c r="B671" s="58"/>
    </row>
    <row r="672" ht="351.75" customHeight="1">
      <c r="B672" s="58"/>
    </row>
    <row r="673" ht="351.75" customHeight="1">
      <c r="B673" s="58"/>
    </row>
    <row r="674" ht="351.75" customHeight="1">
      <c r="B674" s="58"/>
    </row>
    <row r="675" ht="351.75" customHeight="1">
      <c r="B675" s="58"/>
    </row>
    <row r="676" ht="351.75" customHeight="1">
      <c r="B676" s="58"/>
    </row>
    <row r="677" ht="351.75" customHeight="1">
      <c r="B677" s="58"/>
    </row>
    <row r="678" ht="351.75" customHeight="1">
      <c r="B678" s="58"/>
    </row>
    <row r="679" ht="351.75" customHeight="1">
      <c r="B679" s="58"/>
    </row>
    <row r="680" ht="351.75" customHeight="1">
      <c r="B680" s="58"/>
    </row>
    <row r="681" ht="351.75" customHeight="1">
      <c r="B681" s="58"/>
    </row>
    <row r="682" ht="351.75" customHeight="1">
      <c r="B682" s="58"/>
    </row>
    <row r="683" ht="351.75" customHeight="1">
      <c r="B683" s="58"/>
    </row>
    <row r="684" ht="351.75" customHeight="1">
      <c r="B684" s="58"/>
    </row>
    <row r="685" ht="351.75" customHeight="1">
      <c r="B685" s="58"/>
    </row>
    <row r="686" ht="351.75" customHeight="1">
      <c r="B686" s="58"/>
    </row>
    <row r="687" ht="351.75" customHeight="1">
      <c r="B687" s="58"/>
    </row>
    <row r="688" ht="351.75" customHeight="1">
      <c r="B688" s="58"/>
    </row>
    <row r="689" ht="351.75" customHeight="1">
      <c r="B689" s="58"/>
    </row>
    <row r="690" ht="351.75" customHeight="1">
      <c r="B690" s="58"/>
    </row>
    <row r="691" ht="351.75" customHeight="1">
      <c r="B691" s="58"/>
    </row>
    <row r="692" ht="351.75" customHeight="1">
      <c r="B692" s="58"/>
    </row>
    <row r="693" ht="351.75" customHeight="1">
      <c r="B693" s="58"/>
    </row>
    <row r="694" ht="351.75" customHeight="1">
      <c r="B694" s="58"/>
    </row>
    <row r="695" ht="351.75" customHeight="1">
      <c r="B695" s="58"/>
    </row>
    <row r="696" ht="351.75" customHeight="1">
      <c r="B696" s="58"/>
    </row>
    <row r="697" ht="351.75" customHeight="1">
      <c r="B697" s="58"/>
    </row>
    <row r="698" ht="351.75" customHeight="1">
      <c r="B698" s="58"/>
    </row>
    <row r="699" ht="351.75" customHeight="1">
      <c r="B699" s="58"/>
    </row>
    <row r="700" ht="351.75" customHeight="1">
      <c r="B700" s="58"/>
    </row>
    <row r="701" ht="351.75" customHeight="1">
      <c r="B701" s="58"/>
    </row>
    <row r="702" ht="351.75" customHeight="1">
      <c r="B702" s="58"/>
    </row>
    <row r="703" ht="351.75" customHeight="1">
      <c r="B703" s="58"/>
    </row>
    <row r="704" ht="351.75" customHeight="1">
      <c r="B704" s="58"/>
    </row>
    <row r="705" ht="351.75" customHeight="1">
      <c r="B705" s="58"/>
    </row>
    <row r="706" ht="351.75" customHeight="1">
      <c r="B706" s="58"/>
    </row>
    <row r="707" ht="351.75" customHeight="1">
      <c r="B707" s="58"/>
    </row>
    <row r="708" ht="351.75" customHeight="1">
      <c r="B708" s="58"/>
    </row>
    <row r="709" ht="351.75" customHeight="1">
      <c r="B709" s="58"/>
    </row>
    <row r="710" ht="351.75" customHeight="1">
      <c r="B710" s="58"/>
    </row>
    <row r="711" ht="351.75" customHeight="1">
      <c r="B711" s="58"/>
    </row>
    <row r="712" ht="351.75" customHeight="1">
      <c r="B712" s="58"/>
    </row>
    <row r="713" ht="351.75" customHeight="1">
      <c r="B713" s="58"/>
    </row>
    <row r="714" ht="351.75" customHeight="1">
      <c r="B714" s="58"/>
    </row>
    <row r="715" ht="351.75" customHeight="1">
      <c r="B715" s="58"/>
    </row>
    <row r="716" ht="351.75" customHeight="1">
      <c r="B716" s="58"/>
    </row>
    <row r="717" ht="351.75" customHeight="1">
      <c r="B717" s="58"/>
    </row>
    <row r="718" ht="351.75" customHeight="1">
      <c r="B718" s="58"/>
    </row>
    <row r="719" ht="351.75" customHeight="1">
      <c r="B719" s="58"/>
    </row>
    <row r="720" ht="351.75" customHeight="1">
      <c r="B720" s="58"/>
    </row>
    <row r="721" ht="351.75" customHeight="1">
      <c r="B721" s="58"/>
    </row>
    <row r="722" ht="351.75" customHeight="1">
      <c r="B722" s="58"/>
    </row>
    <row r="723" ht="351.75" customHeight="1">
      <c r="B723" s="58"/>
    </row>
    <row r="724" ht="351.75" customHeight="1">
      <c r="B724" s="58"/>
    </row>
    <row r="725" ht="351.75" customHeight="1">
      <c r="B725" s="58"/>
    </row>
    <row r="726" ht="351.75" customHeight="1">
      <c r="B726" s="58"/>
    </row>
    <row r="727" ht="351.75" customHeight="1">
      <c r="B727" s="58"/>
    </row>
    <row r="728" ht="351.75" customHeight="1">
      <c r="B728" s="58"/>
    </row>
    <row r="729" ht="351.75" customHeight="1">
      <c r="B729" s="58"/>
    </row>
    <row r="730" ht="351.75" customHeight="1">
      <c r="B730" s="58"/>
    </row>
    <row r="731" ht="351.75" customHeight="1">
      <c r="B731" s="58"/>
    </row>
    <row r="732" ht="351.75" customHeight="1">
      <c r="B732" s="58"/>
    </row>
    <row r="733" ht="351.75" customHeight="1">
      <c r="B733" s="58"/>
    </row>
    <row r="734" ht="351.75" customHeight="1">
      <c r="B734" s="58"/>
    </row>
    <row r="735" ht="351.75" customHeight="1">
      <c r="B735" s="58"/>
    </row>
    <row r="736" ht="351.75" customHeight="1">
      <c r="B736" s="58"/>
    </row>
    <row r="737" ht="351.75" customHeight="1">
      <c r="B737" s="58"/>
    </row>
    <row r="738" ht="351.75" customHeight="1">
      <c r="B738" s="58"/>
    </row>
    <row r="739" ht="351.75" customHeight="1">
      <c r="B739" s="58"/>
    </row>
    <row r="740" ht="351.75" customHeight="1">
      <c r="B740" s="58"/>
    </row>
    <row r="741" ht="351.75" customHeight="1">
      <c r="B741" s="58"/>
    </row>
    <row r="742" ht="351.75" customHeight="1">
      <c r="B742" s="58"/>
    </row>
    <row r="743" ht="351.75" customHeight="1">
      <c r="B743" s="58"/>
    </row>
    <row r="744" ht="351.75" customHeight="1">
      <c r="B744" s="58"/>
    </row>
    <row r="745" ht="351.75" customHeight="1">
      <c r="B745" s="58"/>
    </row>
    <row r="746" ht="351.75" customHeight="1">
      <c r="B746" s="58"/>
    </row>
    <row r="747" ht="351.75" customHeight="1">
      <c r="B747" s="58"/>
    </row>
    <row r="748" ht="351.75" customHeight="1">
      <c r="B748" s="58"/>
    </row>
    <row r="749" ht="351.75" customHeight="1">
      <c r="B749" s="58"/>
    </row>
    <row r="750" ht="351.75" customHeight="1">
      <c r="B750" s="58"/>
    </row>
    <row r="751" ht="351.75" customHeight="1">
      <c r="B751" s="58"/>
    </row>
    <row r="752" ht="351.75" customHeight="1">
      <c r="B752" s="58"/>
    </row>
    <row r="753" ht="351.75" customHeight="1">
      <c r="B753" s="58"/>
    </row>
    <row r="754" ht="351.75" customHeight="1">
      <c r="B754" s="58"/>
    </row>
    <row r="755" ht="351.75" customHeight="1">
      <c r="B755" s="58"/>
    </row>
    <row r="756" ht="351.75" customHeight="1">
      <c r="B756" s="58"/>
    </row>
    <row r="757" ht="351.75" customHeight="1">
      <c r="B757" s="58"/>
    </row>
    <row r="758" ht="351.75" customHeight="1">
      <c r="B758" s="58"/>
    </row>
    <row r="759" ht="351.75" customHeight="1">
      <c r="B759" s="58"/>
    </row>
    <row r="760" ht="351.75" customHeight="1">
      <c r="B760" s="58"/>
    </row>
    <row r="761" ht="351.75" customHeight="1">
      <c r="B761" s="58"/>
    </row>
    <row r="762" ht="351.75" customHeight="1">
      <c r="B762" s="58"/>
    </row>
    <row r="763" ht="351.75" customHeight="1">
      <c r="B763" s="58"/>
    </row>
    <row r="764" ht="351.75" customHeight="1">
      <c r="B764" s="58"/>
    </row>
    <row r="765" ht="351.75" customHeight="1">
      <c r="B765" s="58"/>
    </row>
    <row r="766" ht="351.75" customHeight="1">
      <c r="B766" s="58"/>
    </row>
    <row r="767" ht="351.75" customHeight="1">
      <c r="B767" s="58"/>
    </row>
    <row r="768" ht="351.75" customHeight="1">
      <c r="B768" s="58"/>
    </row>
    <row r="769" ht="351.75" customHeight="1">
      <c r="B769" s="58"/>
    </row>
    <row r="770" ht="351.75" customHeight="1">
      <c r="B770" s="58"/>
    </row>
    <row r="771" ht="351.75" customHeight="1">
      <c r="B771" s="58"/>
    </row>
    <row r="772" ht="351.75" customHeight="1">
      <c r="B772" s="58"/>
    </row>
    <row r="773" ht="351.75" customHeight="1">
      <c r="B773" s="58"/>
    </row>
    <row r="774" ht="351.75" customHeight="1">
      <c r="B774" s="58"/>
    </row>
    <row r="775" ht="351.75" customHeight="1">
      <c r="B775" s="58"/>
    </row>
    <row r="776" ht="351.75" customHeight="1">
      <c r="B776" s="58"/>
    </row>
    <row r="777" ht="351.75" customHeight="1">
      <c r="B777" s="58"/>
    </row>
    <row r="778" ht="351.75" customHeight="1">
      <c r="B778" s="58"/>
    </row>
    <row r="779" ht="351.75" customHeight="1">
      <c r="B779" s="58"/>
    </row>
    <row r="780" ht="351.75" customHeight="1">
      <c r="B780" s="58"/>
    </row>
    <row r="781" ht="351.75" customHeight="1">
      <c r="B781" s="58"/>
    </row>
    <row r="782" ht="351.75" customHeight="1">
      <c r="B782" s="58"/>
    </row>
    <row r="783" ht="351.75" customHeight="1">
      <c r="B783" s="58"/>
    </row>
    <row r="784" ht="351.75" customHeight="1">
      <c r="B784" s="58"/>
    </row>
    <row r="785" ht="351.75" customHeight="1">
      <c r="B785" s="58"/>
    </row>
    <row r="786" ht="351.75" customHeight="1">
      <c r="B786" s="58"/>
    </row>
    <row r="787" ht="351.75" customHeight="1">
      <c r="B787" s="58"/>
    </row>
    <row r="788" ht="351.75" customHeight="1">
      <c r="B788" s="58"/>
    </row>
    <row r="789" ht="351.75" customHeight="1">
      <c r="B789" s="58"/>
    </row>
    <row r="790" ht="351.75" customHeight="1">
      <c r="B790" s="58"/>
    </row>
    <row r="791" ht="351.75" customHeight="1">
      <c r="B791" s="58"/>
    </row>
    <row r="792" ht="351.75" customHeight="1">
      <c r="B792" s="58"/>
    </row>
    <row r="793" ht="351.75" customHeight="1">
      <c r="B793" s="58"/>
    </row>
    <row r="794" ht="351.75" customHeight="1">
      <c r="B794" s="58"/>
    </row>
    <row r="795" ht="351.75" customHeight="1">
      <c r="B795" s="58"/>
    </row>
    <row r="796" ht="351.75" customHeight="1">
      <c r="B796" s="58"/>
    </row>
    <row r="797" ht="351.75" customHeight="1">
      <c r="B797" s="58"/>
    </row>
    <row r="798" ht="351.75" customHeight="1">
      <c r="B798" s="58"/>
    </row>
    <row r="799" ht="351.75" customHeight="1">
      <c r="B799" s="58"/>
    </row>
    <row r="800" ht="351.75" customHeight="1">
      <c r="B800" s="58"/>
    </row>
    <row r="801" ht="351.75" customHeight="1">
      <c r="B801" s="58"/>
    </row>
    <row r="802" ht="351.75" customHeight="1">
      <c r="B802" s="58"/>
    </row>
    <row r="803" ht="351.75" customHeight="1">
      <c r="B803" s="58"/>
    </row>
    <row r="804" ht="351.75" customHeight="1">
      <c r="B804" s="58"/>
    </row>
    <row r="805" ht="351.75" customHeight="1">
      <c r="B805" s="58"/>
    </row>
    <row r="806" ht="351.75" customHeight="1">
      <c r="B806" s="58"/>
    </row>
    <row r="807" ht="351.75" customHeight="1">
      <c r="B807" s="58"/>
    </row>
    <row r="808" ht="351.75" customHeight="1">
      <c r="B808" s="58"/>
    </row>
    <row r="809" ht="351.75" customHeight="1">
      <c r="B809" s="58"/>
    </row>
    <row r="810" ht="351.75" customHeight="1">
      <c r="B810" s="58"/>
    </row>
    <row r="811" ht="351.75" customHeight="1">
      <c r="B811" s="58"/>
    </row>
    <row r="812" ht="351.75" customHeight="1">
      <c r="B812" s="58"/>
    </row>
    <row r="813" ht="351.75" customHeight="1">
      <c r="B813" s="58"/>
    </row>
    <row r="814" ht="351.75" customHeight="1">
      <c r="B814" s="58"/>
    </row>
    <row r="815" ht="351.75" customHeight="1">
      <c r="B815" s="58"/>
    </row>
    <row r="816" ht="351.75" customHeight="1">
      <c r="B816" s="58"/>
    </row>
    <row r="817" ht="351.75" customHeight="1">
      <c r="B817" s="58"/>
    </row>
    <row r="818" ht="351.75" customHeight="1">
      <c r="B818" s="58"/>
    </row>
    <row r="819" ht="351.75" customHeight="1">
      <c r="B819" s="58"/>
    </row>
    <row r="820" ht="351.75" customHeight="1">
      <c r="B820" s="58"/>
    </row>
    <row r="821" ht="351.75" customHeight="1">
      <c r="B821" s="58"/>
    </row>
    <row r="822" ht="351.75" customHeight="1">
      <c r="B822" s="58"/>
    </row>
    <row r="823" ht="351.75" customHeight="1">
      <c r="B823" s="58"/>
    </row>
    <row r="824" ht="351.75" customHeight="1">
      <c r="B824" s="58"/>
    </row>
    <row r="825" ht="351.75" customHeight="1">
      <c r="B825" s="58"/>
    </row>
    <row r="826" ht="351.75" customHeight="1">
      <c r="B826" s="58"/>
    </row>
    <row r="827" ht="351.75" customHeight="1">
      <c r="B827" s="58"/>
    </row>
    <row r="828" ht="351.75" customHeight="1">
      <c r="B828" s="58"/>
    </row>
    <row r="829" ht="351.75" customHeight="1">
      <c r="B829" s="58"/>
    </row>
    <row r="830" ht="351.75" customHeight="1">
      <c r="B830" s="58"/>
    </row>
    <row r="831" ht="351.75" customHeight="1">
      <c r="B831" s="58"/>
    </row>
    <row r="832" ht="351.75" customHeight="1">
      <c r="B832" s="58"/>
    </row>
    <row r="833" ht="351.75" customHeight="1">
      <c r="B833" s="58"/>
    </row>
    <row r="834" ht="351.75" customHeight="1">
      <c r="B834" s="58"/>
    </row>
    <row r="835" ht="351.75" customHeight="1">
      <c r="B835" s="58"/>
    </row>
    <row r="836" ht="351.75" customHeight="1">
      <c r="B836" s="58"/>
    </row>
    <row r="837" ht="351.75" customHeight="1">
      <c r="B837" s="58"/>
    </row>
    <row r="838" ht="351.75" customHeight="1">
      <c r="B838" s="58"/>
    </row>
    <row r="839" ht="351.75" customHeight="1">
      <c r="B839" s="58"/>
    </row>
    <row r="840" ht="351.75" customHeight="1">
      <c r="B840" s="58"/>
    </row>
    <row r="841" ht="351.75" customHeight="1">
      <c r="B841" s="58"/>
    </row>
    <row r="842" ht="351.75" customHeight="1">
      <c r="B842" s="58"/>
    </row>
    <row r="843" ht="351.75" customHeight="1">
      <c r="B843" s="58"/>
    </row>
    <row r="844" ht="351.75" customHeight="1">
      <c r="B844" s="58"/>
    </row>
    <row r="845" ht="351.75" customHeight="1">
      <c r="B845" s="58"/>
    </row>
    <row r="846" ht="351.75" customHeight="1">
      <c r="B846" s="58"/>
    </row>
    <row r="847" ht="351.75" customHeight="1">
      <c r="B847" s="58"/>
    </row>
    <row r="848" ht="351.75" customHeight="1">
      <c r="B848" s="58"/>
    </row>
    <row r="849" ht="351.75" customHeight="1">
      <c r="B849" s="58"/>
    </row>
    <row r="850" ht="351.75" customHeight="1">
      <c r="B850" s="58"/>
    </row>
    <row r="851" ht="351.75" customHeight="1">
      <c r="B851" s="58"/>
    </row>
    <row r="852" ht="351.75" customHeight="1">
      <c r="B852" s="58"/>
    </row>
    <row r="853" ht="351.75" customHeight="1">
      <c r="B853" s="58"/>
    </row>
    <row r="854" ht="351.75" customHeight="1">
      <c r="B854" s="58"/>
    </row>
    <row r="855" ht="351.75" customHeight="1">
      <c r="B855" s="58"/>
    </row>
    <row r="856" ht="351.75" customHeight="1">
      <c r="B856" s="58"/>
    </row>
    <row r="857" ht="351.75" customHeight="1">
      <c r="B857" s="58"/>
    </row>
    <row r="858" ht="351.75" customHeight="1">
      <c r="B858" s="58"/>
    </row>
    <row r="859" ht="351.75" customHeight="1">
      <c r="B859" s="58"/>
    </row>
    <row r="860" ht="351.75" customHeight="1">
      <c r="B860" s="58"/>
    </row>
    <row r="861" ht="351.75" customHeight="1">
      <c r="B861" s="58"/>
    </row>
    <row r="862" ht="351.75" customHeight="1">
      <c r="B862" s="58"/>
    </row>
    <row r="863" ht="351.75" customHeight="1">
      <c r="B863" s="58"/>
    </row>
    <row r="864" ht="351.75" customHeight="1">
      <c r="B864" s="58"/>
    </row>
    <row r="865" ht="351.75" customHeight="1">
      <c r="B865" s="58"/>
    </row>
    <row r="866" ht="351.75" customHeight="1">
      <c r="B866" s="58"/>
    </row>
    <row r="867" ht="351.75" customHeight="1">
      <c r="B867" s="58"/>
    </row>
    <row r="868" ht="351.75" customHeight="1">
      <c r="B868" s="58"/>
    </row>
    <row r="869" ht="351.75" customHeight="1">
      <c r="B869" s="58"/>
    </row>
    <row r="870" ht="351.75" customHeight="1">
      <c r="B870" s="58"/>
    </row>
    <row r="871" ht="351.75" customHeight="1">
      <c r="B871" s="58"/>
    </row>
    <row r="872" ht="351.75" customHeight="1">
      <c r="B872" s="58"/>
    </row>
    <row r="873" ht="351.75" customHeight="1">
      <c r="B873" s="58"/>
    </row>
    <row r="874" ht="351.75" customHeight="1">
      <c r="B874" s="58"/>
    </row>
    <row r="875" ht="351.75" customHeight="1">
      <c r="B875" s="58"/>
    </row>
    <row r="876" ht="351.75" customHeight="1">
      <c r="B876" s="58"/>
    </row>
    <row r="877" ht="351.75" customHeight="1">
      <c r="B877" s="58"/>
    </row>
    <row r="878" ht="351.75" customHeight="1">
      <c r="B878" s="58"/>
    </row>
    <row r="879" ht="351.75" customHeight="1">
      <c r="B879" s="58"/>
    </row>
    <row r="880" ht="351.75" customHeight="1">
      <c r="B880" s="58"/>
    </row>
    <row r="881" ht="351.75" customHeight="1">
      <c r="B881" s="58"/>
    </row>
    <row r="882" ht="351.75" customHeight="1">
      <c r="B882" s="58"/>
    </row>
    <row r="883" ht="351.75" customHeight="1">
      <c r="B883" s="58"/>
    </row>
    <row r="884" ht="351.75" customHeight="1">
      <c r="B884" s="58"/>
    </row>
    <row r="885" ht="351.75" customHeight="1">
      <c r="B885" s="58"/>
    </row>
    <row r="886" ht="351.75" customHeight="1">
      <c r="B886" s="58"/>
    </row>
    <row r="887" ht="351.75" customHeight="1">
      <c r="B887" s="58"/>
    </row>
    <row r="888" ht="351.75" customHeight="1">
      <c r="B888" s="58"/>
    </row>
    <row r="889" ht="351.75" customHeight="1">
      <c r="B889" s="58"/>
    </row>
    <row r="890" ht="351.75" customHeight="1">
      <c r="B890" s="58"/>
    </row>
    <row r="891" ht="351.75" customHeight="1">
      <c r="B891" s="58"/>
    </row>
    <row r="892" ht="351.75" customHeight="1">
      <c r="B892" s="58"/>
    </row>
    <row r="893" ht="351.75" customHeight="1">
      <c r="B893" s="58"/>
    </row>
    <row r="894" ht="351.75" customHeight="1">
      <c r="B894" s="58"/>
    </row>
    <row r="895" ht="351.75" customHeight="1">
      <c r="B895" s="58"/>
    </row>
    <row r="896" ht="351.75" customHeight="1">
      <c r="B896" s="58"/>
    </row>
    <row r="897" ht="351.75" customHeight="1">
      <c r="B897" s="58"/>
    </row>
    <row r="898" ht="351.75" customHeight="1">
      <c r="B898" s="58"/>
    </row>
    <row r="899" ht="351.75" customHeight="1">
      <c r="B899" s="58"/>
    </row>
    <row r="900" ht="351.75" customHeight="1">
      <c r="B900" s="58"/>
    </row>
    <row r="901" ht="351.75" customHeight="1">
      <c r="B901" s="58"/>
    </row>
    <row r="902" ht="351.75" customHeight="1">
      <c r="B902" s="58"/>
    </row>
    <row r="903" ht="351.75" customHeight="1">
      <c r="B903" s="58"/>
    </row>
    <row r="904" ht="351.75" customHeight="1">
      <c r="B904" s="58"/>
    </row>
    <row r="905" ht="351.75" customHeight="1">
      <c r="B905" s="58"/>
    </row>
    <row r="906" ht="351.75" customHeight="1">
      <c r="B906" s="58"/>
    </row>
    <row r="907" ht="351.75" customHeight="1">
      <c r="B907" s="58"/>
    </row>
    <row r="908" ht="351.75" customHeight="1">
      <c r="B908" s="58"/>
    </row>
    <row r="909" ht="351.75" customHeight="1">
      <c r="B909" s="58"/>
    </row>
    <row r="910" ht="351.75" customHeight="1">
      <c r="B910" s="58"/>
    </row>
    <row r="911" ht="351.75" customHeight="1">
      <c r="B911" s="58"/>
    </row>
    <row r="912" ht="351.75" customHeight="1">
      <c r="B912" s="58"/>
    </row>
    <row r="913" ht="351.75" customHeight="1">
      <c r="B913" s="58"/>
    </row>
    <row r="914" ht="351.75" customHeight="1">
      <c r="B914" s="58"/>
    </row>
    <row r="915" ht="351.75" customHeight="1">
      <c r="B915" s="58"/>
    </row>
    <row r="916" ht="351.75" customHeight="1">
      <c r="B916" s="58"/>
    </row>
    <row r="917" ht="351.75" customHeight="1">
      <c r="B917" s="58"/>
    </row>
    <row r="918" ht="351.75" customHeight="1">
      <c r="B918" s="58"/>
    </row>
    <row r="919" ht="351.75" customHeight="1">
      <c r="B919" s="58"/>
    </row>
    <row r="920" ht="351.75" customHeight="1">
      <c r="B920" s="58"/>
    </row>
    <row r="921" ht="351.75" customHeight="1">
      <c r="B921" s="58"/>
    </row>
    <row r="922" ht="351.75" customHeight="1">
      <c r="B922" s="58"/>
    </row>
    <row r="923" ht="351.75" customHeight="1">
      <c r="B923" s="58"/>
    </row>
    <row r="924" ht="351.75" customHeight="1">
      <c r="B924" s="58"/>
    </row>
    <row r="925" ht="351.75" customHeight="1">
      <c r="B925" s="58"/>
    </row>
    <row r="926" ht="351.75" customHeight="1">
      <c r="B926" s="58"/>
    </row>
    <row r="927" ht="351.75" customHeight="1">
      <c r="B927" s="58"/>
    </row>
    <row r="928" ht="351.75" customHeight="1">
      <c r="B928" s="58"/>
    </row>
    <row r="929" ht="351.75" customHeight="1">
      <c r="B929" s="58"/>
    </row>
    <row r="930" ht="351.75" customHeight="1">
      <c r="B930" s="58"/>
    </row>
    <row r="931" ht="351.75" customHeight="1">
      <c r="B931" s="58"/>
    </row>
    <row r="932" ht="351.75" customHeight="1">
      <c r="B932" s="58"/>
    </row>
    <row r="933" ht="351.75" customHeight="1">
      <c r="B933" s="58"/>
    </row>
    <row r="934" ht="351.75" customHeight="1">
      <c r="B934" s="58"/>
    </row>
    <row r="935" ht="351.75" customHeight="1">
      <c r="B935" s="58"/>
    </row>
    <row r="936" ht="351.75" customHeight="1">
      <c r="B936" s="58"/>
    </row>
    <row r="937" ht="351.75" customHeight="1">
      <c r="B937" s="58"/>
    </row>
    <row r="938" ht="351.75" customHeight="1">
      <c r="B938" s="58"/>
    </row>
    <row r="939" ht="351.75" customHeight="1">
      <c r="B939" s="58"/>
    </row>
    <row r="940" ht="351.75" customHeight="1">
      <c r="B940" s="58"/>
    </row>
    <row r="941" ht="351.75" customHeight="1">
      <c r="B941" s="58"/>
    </row>
    <row r="942" ht="351.75" customHeight="1">
      <c r="B942" s="58"/>
    </row>
    <row r="943" ht="351.75" customHeight="1">
      <c r="B943" s="58"/>
    </row>
    <row r="944" ht="351.75" customHeight="1">
      <c r="B944" s="58"/>
    </row>
    <row r="945" ht="351.75" customHeight="1">
      <c r="B945" s="58"/>
    </row>
    <row r="946" ht="351.75" customHeight="1">
      <c r="B946" s="58"/>
    </row>
    <row r="947" ht="351.75" customHeight="1">
      <c r="B947" s="58"/>
    </row>
    <row r="948" ht="351.75" customHeight="1">
      <c r="B948" s="58"/>
    </row>
    <row r="949" ht="351.75" customHeight="1">
      <c r="B949" s="58"/>
    </row>
    <row r="950" ht="351.75" customHeight="1">
      <c r="B950" s="58"/>
    </row>
    <row r="951" ht="351.75" customHeight="1">
      <c r="B951" s="58"/>
    </row>
    <row r="952" ht="351.75" customHeight="1">
      <c r="B952" s="58"/>
    </row>
    <row r="953" ht="351.75" customHeight="1">
      <c r="B953" s="58"/>
    </row>
    <row r="954" ht="351.75" customHeight="1">
      <c r="B954" s="58"/>
    </row>
    <row r="955" ht="351.75" customHeight="1">
      <c r="B955" s="58"/>
    </row>
    <row r="956" ht="351.75" customHeight="1">
      <c r="B956" s="58"/>
    </row>
    <row r="957" ht="351.75" customHeight="1">
      <c r="B957" s="58"/>
    </row>
    <row r="958" ht="351.75" customHeight="1">
      <c r="B958" s="58"/>
    </row>
    <row r="959" ht="351.75" customHeight="1">
      <c r="B959" s="58"/>
    </row>
    <row r="960" ht="351.75" customHeight="1">
      <c r="B960" s="58"/>
    </row>
    <row r="961" ht="351.75" customHeight="1">
      <c r="B961" s="58"/>
    </row>
    <row r="962" ht="351.75" customHeight="1">
      <c r="B962" s="58"/>
    </row>
    <row r="963" ht="351.75" customHeight="1">
      <c r="B963" s="58"/>
    </row>
    <row r="964" ht="351.75" customHeight="1">
      <c r="B964" s="58"/>
    </row>
    <row r="965" ht="351.75" customHeight="1">
      <c r="B965" s="58"/>
    </row>
    <row r="966" ht="351.75" customHeight="1">
      <c r="B966" s="58"/>
    </row>
    <row r="967" ht="351.75" customHeight="1">
      <c r="B967" s="58"/>
    </row>
    <row r="968" ht="351.75" customHeight="1">
      <c r="B968" s="58"/>
    </row>
    <row r="969" ht="351.75" customHeight="1">
      <c r="B969" s="58"/>
    </row>
    <row r="970" ht="351.75" customHeight="1">
      <c r="B970" s="58"/>
    </row>
    <row r="971" ht="351.75" customHeight="1">
      <c r="B971" s="58"/>
    </row>
    <row r="972" ht="351.75" customHeight="1">
      <c r="B972" s="58"/>
    </row>
    <row r="973" ht="351.75" customHeight="1">
      <c r="B973" s="58"/>
    </row>
    <row r="974" ht="351.75" customHeight="1">
      <c r="B974" s="58"/>
    </row>
    <row r="975" ht="351.75" customHeight="1">
      <c r="B975" s="58"/>
    </row>
    <row r="976" ht="351.75" customHeight="1">
      <c r="B976" s="58"/>
    </row>
    <row r="977" ht="351.75" customHeight="1">
      <c r="B977" s="58"/>
    </row>
    <row r="978" ht="351.75" customHeight="1">
      <c r="B978" s="58"/>
    </row>
    <row r="979" ht="351.75" customHeight="1">
      <c r="B979" s="58"/>
    </row>
    <row r="980" ht="351.75" customHeight="1">
      <c r="B980" s="58"/>
    </row>
    <row r="981" ht="351.75" customHeight="1">
      <c r="B981" s="58"/>
    </row>
    <row r="982" ht="351.75" customHeight="1">
      <c r="B982" s="58"/>
    </row>
    <row r="983" ht="351.75" customHeight="1">
      <c r="B983" s="58"/>
    </row>
    <row r="984" ht="351.75" customHeight="1">
      <c r="B984" s="58"/>
    </row>
    <row r="985" ht="351.75" customHeight="1">
      <c r="B985" s="58"/>
    </row>
    <row r="986" ht="351.75" customHeight="1">
      <c r="B986" s="58"/>
    </row>
    <row r="987" ht="351.75" customHeight="1">
      <c r="B987" s="58"/>
    </row>
    <row r="988" ht="351.75" customHeight="1">
      <c r="B988" s="58"/>
    </row>
    <row r="989" ht="351.75" customHeight="1">
      <c r="B989" s="58"/>
    </row>
    <row r="990" ht="351.75" customHeight="1">
      <c r="B990" s="58"/>
    </row>
    <row r="991" ht="351.75" customHeight="1">
      <c r="B991" s="58"/>
    </row>
    <row r="992" ht="351.75" customHeight="1">
      <c r="B992" s="58"/>
    </row>
    <row r="993" ht="351.75" customHeight="1">
      <c r="B993" s="58"/>
    </row>
    <row r="994" ht="351.75" customHeight="1">
      <c r="B994" s="58"/>
    </row>
    <row r="995" ht="351.75" customHeight="1">
      <c r="B995" s="58"/>
    </row>
    <row r="996" ht="351.75" customHeight="1">
      <c r="B996" s="58"/>
    </row>
    <row r="997" ht="351.75" customHeight="1">
      <c r="B997" s="58"/>
    </row>
    <row r="998" ht="351.75" customHeight="1">
      <c r="B998" s="58"/>
    </row>
    <row r="999" ht="351.75" customHeight="1">
      <c r="B999" s="58"/>
    </row>
    <row r="1000" ht="351.75" customHeight="1">
      <c r="B1000" s="58"/>
    </row>
    <row r="1001" ht="351.75" customHeight="1">
      <c r="B1001" s="58"/>
    </row>
    <row r="1002" ht="351.75" customHeight="1">
      <c r="B1002" s="58"/>
    </row>
    <row r="1003" ht="351.75" customHeight="1">
      <c r="B1003" s="58"/>
    </row>
    <row r="1004" ht="351.75" customHeight="1">
      <c r="B1004" s="58"/>
    </row>
    <row r="1005" ht="351.75" customHeight="1">
      <c r="B1005" s="58"/>
    </row>
    <row r="1006" ht="351.75" customHeight="1">
      <c r="B1006" s="58"/>
    </row>
    <row r="1007" ht="351.75" customHeight="1">
      <c r="B1007" s="58"/>
    </row>
    <row r="1008" ht="351.75" customHeight="1">
      <c r="B1008" s="58"/>
    </row>
    <row r="1009" ht="351.75" customHeight="1">
      <c r="B1009" s="58"/>
    </row>
    <row r="1010" ht="351.75" customHeight="1">
      <c r="B1010" s="58"/>
    </row>
    <row r="1011" ht="351.75" customHeight="1">
      <c r="B1011" s="58"/>
    </row>
    <row r="1012" ht="351.75" customHeight="1">
      <c r="B1012" s="58"/>
    </row>
    <row r="1013" ht="351.75" customHeight="1">
      <c r="B1013" s="58"/>
    </row>
    <row r="1014" ht="351.75" customHeight="1">
      <c r="B1014" s="58"/>
    </row>
    <row r="1015" ht="351.75" customHeight="1">
      <c r="B1015" s="58"/>
    </row>
    <row r="1016" ht="351.75" customHeight="1">
      <c r="B1016" s="58"/>
    </row>
    <row r="1017" ht="351.75" customHeight="1">
      <c r="B1017" s="58"/>
    </row>
    <row r="1018" ht="351.75" customHeight="1">
      <c r="B1018" s="58"/>
    </row>
    <row r="1019" ht="351.75" customHeight="1">
      <c r="B1019" s="58"/>
    </row>
    <row r="1020" ht="351.75" customHeight="1">
      <c r="B1020" s="58"/>
    </row>
    <row r="1021" ht="351.75" customHeight="1">
      <c r="B1021" s="58"/>
    </row>
    <row r="1022" ht="351.75" customHeight="1">
      <c r="B1022" s="58"/>
    </row>
    <row r="1023" ht="351.75" customHeight="1">
      <c r="B1023" s="58"/>
    </row>
    <row r="1024" ht="351.75" customHeight="1">
      <c r="B1024" s="58"/>
    </row>
    <row r="1025" ht="351.75" customHeight="1">
      <c r="B1025" s="58"/>
    </row>
    <row r="1026" ht="351.75" customHeight="1">
      <c r="B1026" s="58"/>
    </row>
    <row r="1027" ht="351.75" customHeight="1">
      <c r="B1027" s="58"/>
    </row>
    <row r="1028" ht="351.75" customHeight="1">
      <c r="B1028" s="58"/>
    </row>
    <row r="1029" ht="351.75" customHeight="1">
      <c r="B1029" s="58"/>
    </row>
    <row r="1030" ht="351.75" customHeight="1">
      <c r="B1030" s="58"/>
    </row>
    <row r="1031" ht="351.75" customHeight="1">
      <c r="B1031" s="58"/>
    </row>
    <row r="1032" ht="351.75" customHeight="1">
      <c r="B1032" s="58"/>
    </row>
    <row r="1033" ht="351.75" customHeight="1">
      <c r="B1033" s="58"/>
    </row>
    <row r="1034" ht="351.75" customHeight="1">
      <c r="B1034" s="58"/>
    </row>
    <row r="1035" ht="351.75" customHeight="1">
      <c r="B1035" s="58"/>
    </row>
    <row r="1036" ht="351.75" customHeight="1">
      <c r="B1036" s="58"/>
    </row>
    <row r="1037" ht="351.75" customHeight="1">
      <c r="B1037" s="58"/>
    </row>
    <row r="1038" ht="351.75" customHeight="1">
      <c r="B1038" s="58"/>
    </row>
    <row r="1039" ht="351.75" customHeight="1">
      <c r="B1039" s="58"/>
    </row>
    <row r="1040" ht="351.75" customHeight="1">
      <c r="B1040" s="58"/>
    </row>
    <row r="1041" ht="351.75" customHeight="1">
      <c r="B1041" s="58"/>
    </row>
    <row r="1042" ht="351.75" customHeight="1">
      <c r="B1042" s="58"/>
    </row>
    <row r="1043" ht="351.75" customHeight="1">
      <c r="B1043" s="58"/>
    </row>
    <row r="1044" ht="351.75" customHeight="1">
      <c r="B1044" s="58"/>
    </row>
    <row r="1045" ht="351.75" customHeight="1">
      <c r="B1045" s="58"/>
    </row>
    <row r="1046" ht="351.75" customHeight="1">
      <c r="B1046" s="58"/>
    </row>
    <row r="1047" ht="351.75" customHeight="1">
      <c r="B1047" s="58"/>
    </row>
    <row r="1048" ht="351.75" customHeight="1">
      <c r="B1048" s="58"/>
    </row>
    <row r="1049" ht="351.75" customHeight="1">
      <c r="B1049" s="58"/>
    </row>
    <row r="1050" ht="351.75" customHeight="1">
      <c r="B1050" s="58"/>
    </row>
    <row r="1051" ht="351.75" customHeight="1">
      <c r="B1051" s="58"/>
    </row>
    <row r="1052" ht="351.75" customHeight="1">
      <c r="B1052" s="58"/>
    </row>
    <row r="1053" ht="351.75" customHeight="1">
      <c r="B1053" s="58"/>
    </row>
    <row r="1054" ht="351.75" customHeight="1">
      <c r="B1054" s="58"/>
    </row>
    <row r="1055" ht="351.75" customHeight="1">
      <c r="B1055" s="58"/>
    </row>
    <row r="1056" ht="351.75" customHeight="1">
      <c r="B1056" s="58"/>
    </row>
    <row r="1057" ht="351.75" customHeight="1">
      <c r="B1057" s="58"/>
    </row>
    <row r="1058" ht="351.75" customHeight="1">
      <c r="B1058" s="58"/>
    </row>
    <row r="1059" ht="351.75" customHeight="1">
      <c r="B1059" s="58"/>
    </row>
    <row r="1060" ht="351.75" customHeight="1">
      <c r="B1060" s="58"/>
    </row>
    <row r="1061" ht="351.75" customHeight="1">
      <c r="B1061" s="58"/>
    </row>
    <row r="1062" ht="351.75" customHeight="1">
      <c r="B1062" s="58"/>
    </row>
    <row r="1063" ht="351.75" customHeight="1">
      <c r="B1063" s="58"/>
    </row>
    <row r="1064" ht="351.75" customHeight="1">
      <c r="B1064" s="58"/>
    </row>
    <row r="1065" ht="351.75" customHeight="1">
      <c r="B1065" s="58"/>
    </row>
    <row r="1066" ht="351.75" customHeight="1">
      <c r="B1066" s="58"/>
    </row>
    <row r="1067" ht="351.75" customHeight="1">
      <c r="B1067" s="58"/>
    </row>
    <row r="1068" ht="351.75" customHeight="1">
      <c r="B1068" s="58"/>
    </row>
    <row r="1069" ht="351.75" customHeight="1">
      <c r="B1069" s="58"/>
    </row>
    <row r="1070" ht="351.75" customHeight="1">
      <c r="B1070" s="58"/>
    </row>
    <row r="1071" ht="351.75" customHeight="1">
      <c r="B1071" s="58"/>
    </row>
    <row r="1072" ht="351.75" customHeight="1">
      <c r="B1072" s="58"/>
    </row>
    <row r="1073" ht="351.75" customHeight="1">
      <c r="B1073" s="58"/>
    </row>
    <row r="1074" ht="351.75" customHeight="1">
      <c r="B1074" s="58"/>
    </row>
    <row r="1075" ht="351.75" customHeight="1">
      <c r="B1075" s="58"/>
    </row>
    <row r="1076" ht="351.75" customHeight="1">
      <c r="B1076" s="58"/>
    </row>
    <row r="1077" ht="351.75" customHeight="1">
      <c r="B1077" s="58"/>
    </row>
    <row r="1078" ht="351.75" customHeight="1">
      <c r="B1078" s="58"/>
    </row>
    <row r="1079" ht="351.75" customHeight="1">
      <c r="B1079" s="58"/>
    </row>
    <row r="1080" ht="351.75" customHeight="1">
      <c r="B1080" s="58"/>
    </row>
    <row r="1081" ht="351.75" customHeight="1">
      <c r="B1081" s="58"/>
    </row>
    <row r="1082" ht="351.75" customHeight="1">
      <c r="B1082" s="58"/>
    </row>
    <row r="1083" ht="351.75" customHeight="1">
      <c r="B1083" s="58"/>
    </row>
    <row r="1084" ht="351.75" customHeight="1">
      <c r="B1084" s="58"/>
    </row>
    <row r="1085" ht="351.75" customHeight="1">
      <c r="B1085" s="58"/>
    </row>
    <row r="1086" ht="351.75" customHeight="1">
      <c r="B1086" s="58"/>
    </row>
    <row r="1087" ht="351.75" customHeight="1">
      <c r="B1087" s="58"/>
    </row>
    <row r="1088" ht="351.75" customHeight="1">
      <c r="B1088" s="58"/>
    </row>
    <row r="1089" ht="351.75" customHeight="1">
      <c r="B1089" s="58"/>
    </row>
    <row r="1090" ht="351.75" customHeight="1">
      <c r="B1090" s="58"/>
    </row>
    <row r="1091" ht="351.75" customHeight="1">
      <c r="B1091" s="58"/>
    </row>
    <row r="1092" ht="351.75" customHeight="1">
      <c r="B1092" s="58"/>
    </row>
    <row r="1093" ht="351.75" customHeight="1">
      <c r="B1093" s="58"/>
    </row>
    <row r="1094" ht="351.75" customHeight="1">
      <c r="B1094" s="58"/>
    </row>
    <row r="1095" ht="351.75" customHeight="1">
      <c r="B1095" s="58"/>
    </row>
    <row r="1096" ht="351.75" customHeight="1">
      <c r="B1096" s="58"/>
    </row>
    <row r="1097" ht="351.75" customHeight="1">
      <c r="B1097" s="58"/>
    </row>
    <row r="1098" ht="351.75" customHeight="1">
      <c r="B1098" s="58"/>
    </row>
    <row r="1099" ht="351.75" customHeight="1">
      <c r="B1099" s="58"/>
    </row>
    <row r="1100" ht="351.75" customHeight="1">
      <c r="B1100" s="58"/>
    </row>
    <row r="1101" ht="351.75" customHeight="1">
      <c r="B1101" s="58"/>
    </row>
    <row r="1102" ht="351.75" customHeight="1">
      <c r="B1102" s="58"/>
    </row>
    <row r="1103" ht="351.75" customHeight="1">
      <c r="B1103" s="58"/>
    </row>
    <row r="1104" ht="351.75" customHeight="1">
      <c r="B1104" s="58"/>
    </row>
    <row r="1105" ht="351.75" customHeight="1">
      <c r="B1105" s="58"/>
    </row>
    <row r="1106" ht="351.75" customHeight="1">
      <c r="B1106" s="58"/>
    </row>
    <row r="1107" ht="351.75" customHeight="1">
      <c r="B1107" s="58"/>
    </row>
    <row r="1108" ht="351.75" customHeight="1">
      <c r="B1108" s="58"/>
    </row>
    <row r="1109" ht="351.75" customHeight="1">
      <c r="B1109" s="58"/>
    </row>
    <row r="1110" ht="351.75" customHeight="1">
      <c r="B1110" s="58"/>
    </row>
    <row r="1111" ht="351.75" customHeight="1">
      <c r="B1111" s="58"/>
    </row>
    <row r="1112" ht="351.75" customHeight="1">
      <c r="B1112" s="58"/>
    </row>
    <row r="1113" ht="351.75" customHeight="1">
      <c r="B1113" s="58"/>
    </row>
    <row r="1114" ht="351.75" customHeight="1">
      <c r="B1114" s="58"/>
    </row>
    <row r="1115" ht="351.75" customHeight="1">
      <c r="B1115" s="58"/>
    </row>
    <row r="1116" ht="351.75" customHeight="1">
      <c r="B1116" s="58"/>
    </row>
    <row r="1117" ht="351.75" customHeight="1">
      <c r="B1117" s="58"/>
    </row>
    <row r="1118" ht="351.75" customHeight="1">
      <c r="B1118" s="58"/>
    </row>
    <row r="1119" ht="351.75" customHeight="1">
      <c r="B1119" s="58"/>
    </row>
    <row r="1120" ht="351.75" customHeight="1">
      <c r="B1120" s="58"/>
    </row>
    <row r="1121" ht="351.75" customHeight="1">
      <c r="B1121" s="58"/>
    </row>
    <row r="1122" ht="351.75" customHeight="1">
      <c r="B1122" s="58"/>
    </row>
    <row r="1123" ht="351.75" customHeight="1">
      <c r="B1123" s="58"/>
    </row>
    <row r="1124" ht="351.75" customHeight="1">
      <c r="B1124" s="58"/>
    </row>
    <row r="1125" ht="351.75" customHeight="1">
      <c r="B1125" s="58"/>
    </row>
    <row r="1126" ht="351.75" customHeight="1">
      <c r="B1126" s="58"/>
    </row>
    <row r="1127" ht="351.75" customHeight="1">
      <c r="B1127" s="58"/>
    </row>
    <row r="1128" ht="351.75" customHeight="1">
      <c r="B1128" s="58"/>
    </row>
    <row r="1129" ht="351.75" customHeight="1">
      <c r="B1129" s="58"/>
    </row>
    <row r="1130" ht="351.75" customHeight="1">
      <c r="B1130" s="58"/>
    </row>
    <row r="1131" ht="351.75" customHeight="1">
      <c r="B1131" s="58"/>
    </row>
    <row r="1132" ht="351.75" customHeight="1">
      <c r="B1132" s="58"/>
    </row>
    <row r="1133" ht="351.75" customHeight="1">
      <c r="B1133" s="58"/>
    </row>
    <row r="1134" ht="351.75" customHeight="1">
      <c r="B1134" s="58"/>
    </row>
    <row r="1135" ht="351.75" customHeight="1">
      <c r="B1135" s="58"/>
    </row>
    <row r="1136" ht="351.75" customHeight="1">
      <c r="B1136" s="58"/>
    </row>
    <row r="1137" ht="351.75" customHeight="1">
      <c r="B1137" s="58"/>
    </row>
    <row r="1138" ht="351.75" customHeight="1">
      <c r="B1138" s="58"/>
    </row>
    <row r="1139" ht="351.75" customHeight="1">
      <c r="B1139" s="58"/>
    </row>
    <row r="1140" ht="351.75" customHeight="1">
      <c r="B1140" s="58"/>
    </row>
    <row r="1141" ht="351.75" customHeight="1">
      <c r="B1141" s="58"/>
    </row>
    <row r="1142" ht="351.75" customHeight="1">
      <c r="B1142" s="58"/>
    </row>
    <row r="1143" ht="351.75" customHeight="1">
      <c r="B1143" s="58"/>
    </row>
    <row r="1144" ht="351.75" customHeight="1">
      <c r="B1144" s="58"/>
    </row>
    <row r="1145" ht="351.75" customHeight="1">
      <c r="B1145" s="58"/>
    </row>
    <row r="1146" ht="351.75" customHeight="1">
      <c r="B1146" s="58"/>
    </row>
    <row r="1147" ht="351.75" customHeight="1">
      <c r="B1147" s="58"/>
    </row>
    <row r="1148" ht="351.75" customHeight="1">
      <c r="B1148" s="58"/>
    </row>
    <row r="1149" ht="351.75" customHeight="1">
      <c r="B1149" s="58"/>
    </row>
    <row r="1150" ht="351.75" customHeight="1">
      <c r="B1150" s="58"/>
    </row>
    <row r="1151" ht="351.75" customHeight="1">
      <c r="B1151" s="58"/>
    </row>
    <row r="1152" ht="351.75" customHeight="1">
      <c r="B1152" s="58"/>
    </row>
    <row r="1153" ht="351.75" customHeight="1">
      <c r="B1153" s="58"/>
    </row>
    <row r="1154" ht="351.75" customHeight="1">
      <c r="B1154" s="58"/>
    </row>
    <row r="1155" ht="351.75" customHeight="1">
      <c r="B1155" s="58"/>
    </row>
    <row r="1156" ht="351.75" customHeight="1">
      <c r="B1156" s="58"/>
    </row>
    <row r="1157" ht="351.75" customHeight="1">
      <c r="B1157" s="58"/>
    </row>
    <row r="1158" ht="351.75" customHeight="1">
      <c r="B1158" s="58"/>
    </row>
    <row r="1159" ht="351.75" customHeight="1">
      <c r="B1159" s="58"/>
    </row>
  </sheetData>
  <sheetProtection/>
  <autoFilter ref="B2:AI74"/>
  <mergeCells count="12">
    <mergeCell ref="I76:K76"/>
    <mergeCell ref="M81:P81"/>
    <mergeCell ref="R91:AB91"/>
    <mergeCell ref="B74:K74"/>
    <mergeCell ref="M82:P82"/>
    <mergeCell ref="Y76:AA76"/>
    <mergeCell ref="Y75:AA75"/>
    <mergeCell ref="B1:M1"/>
    <mergeCell ref="Q90:AB90"/>
    <mergeCell ref="M84:P84"/>
    <mergeCell ref="V84:W84"/>
    <mergeCell ref="I75:L75"/>
  </mergeCells>
  <printOptions/>
  <pageMargins left="0" right="0" top="0" bottom="0" header="0.31496062992125984" footer="0.31496062992125984"/>
  <pageSetup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Cultirali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Uff-tecnico3</dc:creator>
  <cp:keywords/>
  <dc:description/>
  <cp:lastModifiedBy>Emilia</cp:lastModifiedBy>
  <cp:lastPrinted>2020-09-04T09:04:32Z</cp:lastPrinted>
  <dcterms:created xsi:type="dcterms:W3CDTF">2005-12-01T17:18:29Z</dcterms:created>
  <dcterms:modified xsi:type="dcterms:W3CDTF">2022-01-13T12:21:37Z</dcterms:modified>
  <cp:category/>
  <cp:version/>
  <cp:contentType/>
  <cp:contentStatus/>
</cp:coreProperties>
</file>